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9975"/>
  </bookViews>
  <sheets>
    <sheet name="28.02.2013" sheetId="4" r:id="rId1"/>
  </sheets>
  <definedNames>
    <definedName name="_xlnm.Print_Area" localSheetId="0">'28.02.2013'!$A$1:$N$116</definedName>
    <definedName name="_xlnm.Print_Titles" localSheetId="0">'28.02.2013'!$1:$3</definedName>
  </definedNames>
  <calcPr calcId="145621" calcOnSave="0"/>
</workbook>
</file>

<file path=xl/calcChain.xml><?xml version="1.0" encoding="utf-8"?>
<calcChain xmlns="http://schemas.openxmlformats.org/spreadsheetml/2006/main">
  <c r="I4" i="4" l="1"/>
  <c r="K62" i="4" l="1"/>
  <c r="L54" i="4"/>
  <c r="K54" i="4"/>
  <c r="J54" i="4"/>
  <c r="G54" i="4"/>
  <c r="D54" i="4"/>
  <c r="L61" i="4"/>
  <c r="K61" i="4"/>
  <c r="J61" i="4"/>
  <c r="G61" i="4"/>
  <c r="D61" i="4"/>
  <c r="L58" i="4"/>
  <c r="K58" i="4"/>
  <c r="J58" i="4"/>
  <c r="G58" i="4"/>
  <c r="D58" i="4"/>
  <c r="M54" i="4" l="1"/>
  <c r="M61" i="4"/>
  <c r="M58" i="4"/>
  <c r="L32" i="4"/>
  <c r="K32" i="4"/>
  <c r="L31" i="4"/>
  <c r="K31" i="4"/>
  <c r="L30" i="4"/>
  <c r="K30" i="4"/>
  <c r="L29" i="4"/>
  <c r="K29" i="4"/>
  <c r="L28" i="4"/>
  <c r="K28" i="4"/>
  <c r="L27" i="4"/>
  <c r="K27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L49" i="4" l="1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62" i="4"/>
  <c r="L60" i="4"/>
  <c r="K60" i="4"/>
  <c r="L59" i="4"/>
  <c r="K59" i="4"/>
  <c r="L57" i="4"/>
  <c r="K57" i="4"/>
  <c r="L56" i="4"/>
  <c r="K56" i="4"/>
  <c r="L55" i="4"/>
  <c r="K55" i="4"/>
  <c r="L53" i="4"/>
  <c r="K53" i="4"/>
  <c r="L52" i="4"/>
  <c r="K52" i="4"/>
  <c r="I63" i="4"/>
  <c r="H63" i="4"/>
  <c r="F63" i="4"/>
  <c r="E63" i="4"/>
  <c r="C63" i="4"/>
  <c r="B63" i="4"/>
  <c r="K63" i="4" l="1"/>
  <c r="L63" i="4"/>
  <c r="I50" i="4"/>
  <c r="H50" i="4"/>
  <c r="F50" i="4"/>
  <c r="E50" i="4"/>
  <c r="C50" i="4"/>
  <c r="B50" i="4"/>
  <c r="L50" i="4"/>
  <c r="K50" i="4"/>
  <c r="K25" i="4"/>
  <c r="L33" i="4"/>
  <c r="K33" i="4"/>
  <c r="I33" i="4"/>
  <c r="H33" i="4"/>
  <c r="F33" i="4"/>
  <c r="E33" i="4"/>
  <c r="C33" i="4"/>
  <c r="B33" i="4"/>
  <c r="L25" i="4"/>
  <c r="I25" i="4"/>
  <c r="H25" i="4"/>
  <c r="F25" i="4"/>
  <c r="E25" i="4"/>
  <c r="C25" i="4"/>
  <c r="B25" i="4"/>
  <c r="G88" i="4" l="1"/>
  <c r="B114" i="4"/>
  <c r="G87" i="4"/>
  <c r="G86" i="4"/>
  <c r="G85" i="4"/>
  <c r="C88" i="4"/>
  <c r="C87" i="4"/>
  <c r="C86" i="4"/>
  <c r="C85" i="4"/>
  <c r="E114" i="4"/>
  <c r="M114" i="4" l="1"/>
  <c r="L86" i="4"/>
  <c r="J86" i="4" s="1"/>
  <c r="L88" i="4"/>
  <c r="J88" i="4" s="1"/>
  <c r="L85" i="4"/>
  <c r="E85" i="4" s="1"/>
  <c r="L87" i="4"/>
  <c r="J87" i="4" s="1"/>
  <c r="C89" i="4"/>
  <c r="G89" i="4"/>
  <c r="M62" i="4"/>
  <c r="M60" i="4"/>
  <c r="M59" i="4"/>
  <c r="M57" i="4"/>
  <c r="M56" i="4"/>
  <c r="M55" i="4"/>
  <c r="M53" i="4"/>
  <c r="M52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2" i="4"/>
  <c r="M31" i="4"/>
  <c r="M30" i="4"/>
  <c r="M29" i="4"/>
  <c r="M28" i="4"/>
  <c r="M27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J62" i="4"/>
  <c r="J60" i="4"/>
  <c r="J59" i="4"/>
  <c r="J57" i="4"/>
  <c r="J56" i="4"/>
  <c r="J55" i="4"/>
  <c r="J53" i="4"/>
  <c r="J52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2" i="4"/>
  <c r="J31" i="4"/>
  <c r="J30" i="4"/>
  <c r="J29" i="4"/>
  <c r="J28" i="4"/>
  <c r="J27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G62" i="4"/>
  <c r="G60" i="4"/>
  <c r="G59" i="4"/>
  <c r="G57" i="4"/>
  <c r="G56" i="4"/>
  <c r="G55" i="4"/>
  <c r="G53" i="4"/>
  <c r="G52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D62" i="4"/>
  <c r="D60" i="4"/>
  <c r="D59" i="4"/>
  <c r="D57" i="4"/>
  <c r="D56" i="4"/>
  <c r="D55" i="4"/>
  <c r="D53" i="4"/>
  <c r="D52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2" i="4"/>
  <c r="D31" i="4"/>
  <c r="D30" i="4"/>
  <c r="D29" i="4"/>
  <c r="D28" i="4"/>
  <c r="D27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B65" i="4"/>
  <c r="C65" i="4"/>
  <c r="E65" i="4"/>
  <c r="F65" i="4"/>
  <c r="H65" i="4"/>
  <c r="I65" i="4"/>
  <c r="E86" i="4" l="1"/>
  <c r="J25" i="4"/>
  <c r="J33" i="4"/>
  <c r="J50" i="4"/>
  <c r="J63" i="4"/>
  <c r="E88" i="4"/>
  <c r="E87" i="4"/>
  <c r="G33" i="4"/>
  <c r="G63" i="4"/>
  <c r="D33" i="4"/>
  <c r="M33" i="4"/>
  <c r="J71" i="4" s="1"/>
  <c r="D50" i="4"/>
  <c r="G25" i="4"/>
  <c r="M80" i="4"/>
  <c r="D63" i="4"/>
  <c r="M63" i="4"/>
  <c r="D77" i="4" s="1"/>
  <c r="G50" i="4"/>
  <c r="M81" i="4"/>
  <c r="M50" i="4"/>
  <c r="M25" i="4"/>
  <c r="D25" i="4"/>
  <c r="K65" i="4"/>
  <c r="L65" i="4"/>
  <c r="L89" i="4"/>
  <c r="J89" i="4" s="1"/>
  <c r="J85" i="4"/>
  <c r="D79" i="4" l="1"/>
  <c r="G65" i="4"/>
  <c r="J65" i="4"/>
  <c r="D65" i="4"/>
  <c r="M65" i="4"/>
  <c r="D78" i="4" s="1"/>
  <c r="J73" i="4"/>
  <c r="D81" i="4"/>
  <c r="J72" i="4"/>
  <c r="D69" i="4"/>
  <c r="M79" i="4"/>
  <c r="J70" i="4"/>
  <c r="E89" i="4"/>
  <c r="D70" i="4" l="1"/>
  <c r="D82" i="4"/>
  <c r="M71" i="4"/>
  <c r="D80" i="4"/>
  <c r="M72" i="4"/>
  <c r="M73" i="4"/>
  <c r="J74" i="4"/>
  <c r="M70" i="4"/>
  <c r="D71" i="4"/>
  <c r="D72" i="4" s="1"/>
  <c r="N36" i="4"/>
  <c r="D74" i="4" l="1"/>
  <c r="N49" i="4"/>
  <c r="N54" i="4"/>
  <c r="N59" i="4"/>
  <c r="N38" i="4"/>
  <c r="N61" i="4"/>
  <c r="N57" i="4"/>
  <c r="N22" i="4"/>
  <c r="N50" i="4"/>
  <c r="N39" i="4"/>
  <c r="N40" i="4"/>
  <c r="N23" i="4"/>
  <c r="N28" i="4"/>
  <c r="N33" i="4"/>
  <c r="N29" i="4"/>
  <c r="N56" i="4"/>
  <c r="N32" i="4"/>
  <c r="N17" i="4"/>
  <c r="N13" i="4"/>
  <c r="N58" i="4"/>
  <c r="N47" i="4"/>
  <c r="N25" i="4"/>
  <c r="N48" i="4"/>
  <c r="N31" i="4"/>
  <c r="N14" i="4"/>
  <c r="N60" i="4"/>
  <c r="N41" i="4"/>
  <c r="N62" i="4"/>
  <c r="N42" i="4"/>
  <c r="N52" i="4"/>
  <c r="N53" i="4"/>
  <c r="N18" i="4"/>
  <c r="N19" i="4"/>
  <c r="N21" i="4"/>
  <c r="N63" i="4"/>
  <c r="N35" i="4"/>
  <c r="N45" i="4"/>
  <c r="N46" i="4"/>
  <c r="N20" i="4"/>
  <c r="N27" i="4"/>
  <c r="N30" i="4"/>
  <c r="N37" i="4"/>
  <c r="M74" i="4"/>
  <c r="N12" i="4"/>
  <c r="N15" i="4"/>
  <c r="N55" i="4"/>
  <c r="N24" i="4"/>
  <c r="N44" i="4"/>
  <c r="N16" i="4"/>
  <c r="N65" i="4"/>
  <c r="N43" i="4"/>
  <c r="D73" i="4"/>
</calcChain>
</file>

<file path=xl/sharedStrings.xml><?xml version="1.0" encoding="utf-8"?>
<sst xmlns="http://schemas.openxmlformats.org/spreadsheetml/2006/main" count="150" uniqueCount="122">
  <si>
    <t>AFYON KOCATEPE ÜNİVERSİTESİ</t>
  </si>
  <si>
    <t>FAKÜLTE          YÜKSEKOKUL          MESLEK YÜKSEKOKULU             ENSTİTÜ</t>
  </si>
  <si>
    <t>Örgün Öğretim     Öğrenci Sayısı</t>
  </si>
  <si>
    <t>İkinci öğretim öğrenci sayısı</t>
  </si>
  <si>
    <t>Uzaktan öğretim öğrenci sayısı</t>
  </si>
  <si>
    <t>Örgün Öğretim 
+
İkinci Öğretim
Mevcut (Aktif)
Öğrenci Sayısı</t>
  </si>
  <si>
    <t>K</t>
  </si>
  <si>
    <t>E</t>
  </si>
  <si>
    <t>T</t>
  </si>
  <si>
    <t>%</t>
  </si>
  <si>
    <t>DİŞ HEKİMLİĞİ FAKÜLTESİ</t>
  </si>
  <si>
    <t>ECZACILIK FAKÜLTESİ</t>
  </si>
  <si>
    <t>EĞİTİM FAKÜLTESİ</t>
  </si>
  <si>
    <t>FEN EDEBİYAT FAKÜLTESİ</t>
  </si>
  <si>
    <t>GÜZEL SANATLAR FAKÜLTESİ</t>
  </si>
  <si>
    <t>HUKUK FAKÜLTESİ</t>
  </si>
  <si>
    <t>İKTİSADİ VE İDARİ BİLİMLER FAK.</t>
  </si>
  <si>
    <t>İSLAMİ İLİMLER FAKÜLTESİ</t>
  </si>
  <si>
    <t>MÜHENDİSLİK FAKÜLTESİ</t>
  </si>
  <si>
    <t>TEKNİK EĞİTİM FAKÜLTESİ</t>
  </si>
  <si>
    <t>TEKNOLOJİ FAKÜLTESİ</t>
  </si>
  <si>
    <t>TIP FAKÜLTESİ</t>
  </si>
  <si>
    <t>VETERİNER FAKÜLTESİ</t>
  </si>
  <si>
    <t>FAKÜLTELER TOPLAMI</t>
  </si>
  <si>
    <t>AFYON SAĞLIK YÜKSEKOKULU</t>
  </si>
  <si>
    <t xml:space="preserve"> </t>
  </si>
  <si>
    <t>BEDEN EĞT. VE SPOR YÜK.OK.</t>
  </si>
  <si>
    <t>BOLVADİN UYG. BİL. YÜK.OK.</t>
  </si>
  <si>
    <t>YABANCI DİLLER YÜKSEKOKULU</t>
  </si>
  <si>
    <t>DEVLET KONSERVATUVARI</t>
  </si>
  <si>
    <t>YÜKSEKOKULLAR TOPLAMI</t>
  </si>
  <si>
    <t>ATATÜRK SAĞ. H. MYO</t>
  </si>
  <si>
    <t>AFYON MESLEK YÜK.OK.</t>
  </si>
  <si>
    <t>BAŞMAKÇI MESLEK YÜK.OK.</t>
  </si>
  <si>
    <t>BAYAT MESLEK YÜK.OK.</t>
  </si>
  <si>
    <t>BOLVADİN MESLEK YÜK.OK.</t>
  </si>
  <si>
    <t>ÇAY MESLEK YÜK.OK.</t>
  </si>
  <si>
    <t>DAZKIRI MESLEK YÜK.OK.</t>
  </si>
  <si>
    <t>DİNAR MESLEK YÜK.OK.</t>
  </si>
  <si>
    <t>EMİRDAĞ MESLEK YÜK.OK.</t>
  </si>
  <si>
    <t>İSCEHİSAR MESLEK YÜK.OK.</t>
  </si>
  <si>
    <t>SANDIKLI MESLEK YÜK.OK.</t>
  </si>
  <si>
    <t>SİNANPAŞA MESLEK YÜK.OK.</t>
  </si>
  <si>
    <t>SULTANDAĞI MESLEK YÜK.OK.</t>
  </si>
  <si>
    <t>ŞUHUT MESLEK YÜK.OK.</t>
  </si>
  <si>
    <t>UZAKTAN EĞİTİM MYO</t>
  </si>
  <si>
    <t>MYO TOPLAMI</t>
  </si>
  <si>
    <t>EĞİTİM BİLİMLERİ ENSTİTÜSÜ</t>
  </si>
  <si>
    <t>FEN BİLİMLERİ ENS.(doktora)</t>
  </si>
  <si>
    <t>GÜZEL SANATLAR ENSTİTÜSÜ</t>
  </si>
  <si>
    <t>SAĞLIK BİLİMLERİ ENS.(doktora)</t>
  </si>
  <si>
    <t>SOSYAL BİL.ENS.(doktora)</t>
  </si>
  <si>
    <t>ENSTİTÜLER TOPLAMI</t>
  </si>
  <si>
    <t>GENEL TOPLAM</t>
  </si>
  <si>
    <t>Toplam     Öğrenci  Sayısı İçindeki Oranı</t>
  </si>
  <si>
    <t>İSTATİSTİKİ BİLGİLER</t>
  </si>
  <si>
    <t>Afyon merkez öğrenci sayısı</t>
  </si>
  <si>
    <t>:</t>
  </si>
  <si>
    <t>Afyon'daki öğrenci sayıları</t>
  </si>
  <si>
    <t>Sayısı</t>
  </si>
  <si>
    <t>Yüzdesi</t>
  </si>
  <si>
    <t>Afyon merkez öğrenci yüzdesi (%)</t>
  </si>
  <si>
    <t>Fakülteler</t>
  </si>
  <si>
    <t>Afyon ilçeler öğrenci sayısı</t>
  </si>
  <si>
    <t>Yüksekokullar</t>
  </si>
  <si>
    <t>Afyon İilçeler öğrenci yüzdesi (%)</t>
  </si>
  <si>
    <t>Meslek Yüksekokullar</t>
  </si>
  <si>
    <t>Afyon merkez ve ilçeler öğrenci sayısı</t>
  </si>
  <si>
    <t>Enstitüler</t>
  </si>
  <si>
    <t>Afyon merkez ve ilçeler öğrenci yüzdesi (%)</t>
  </si>
  <si>
    <t>TOPLAM</t>
  </si>
  <si>
    <t>Lisansüstü öğrenci sayısı</t>
  </si>
  <si>
    <t>Lisansüstü öğrenci yüzdesi (%)</t>
  </si>
  <si>
    <t>Lisans öğrenci sayısı</t>
  </si>
  <si>
    <t>A.N.S. Kampusü öğrenci sayısı:</t>
  </si>
  <si>
    <t>Lisans öğrenci yüzdesi (%)</t>
  </si>
  <si>
    <t>Ali Çetinkaya Kampusü öğrenci sayısı:</t>
  </si>
  <si>
    <t>Önlisans öğrenci sayısı</t>
  </si>
  <si>
    <t>Atatürk Sağlık Hizmetleri MYO Eğitim Binası</t>
  </si>
  <si>
    <t>Önlisans öğrenci yüzdesi (%)</t>
  </si>
  <si>
    <t>Kız-erkek öğrenci sayısı</t>
  </si>
  <si>
    <t>Kız öğrenci sayısı</t>
  </si>
  <si>
    <t>Kız %</t>
  </si>
  <si>
    <t>Erkek öğrenci sayısı</t>
  </si>
  <si>
    <t>Erkek %</t>
  </si>
  <si>
    <t>YILLARA GÖRE MEZUN ÖĞRENCİ SAYILARI</t>
  </si>
  <si>
    <t>Yıllar</t>
  </si>
  <si>
    <t>Önlisans</t>
  </si>
  <si>
    <t>Lisans</t>
  </si>
  <si>
    <t>Yükseklisans</t>
  </si>
  <si>
    <t>Doktora</t>
  </si>
  <si>
    <t>Toplam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</si>
  <si>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</si>
  <si>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</si>
  <si>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</si>
  <si>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</si>
  <si>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</si>
  <si>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</si>
  <si>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</si>
  <si>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</si>
  <si>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</si>
  <si>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</si>
  <si>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</si>
  <si>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 xml:space="preserve"> 2003-2004 </t>
  </si>
  <si>
    <t>2004-2005</t>
  </si>
  <si>
    <t>2005-2006</t>
  </si>
  <si>
    <t>2006-2007</t>
  </si>
  <si>
    <t xml:space="preserve"> 2007-2008 </t>
  </si>
  <si>
    <t xml:space="preserve"> 2008-2009 </t>
  </si>
  <si>
    <t xml:space="preserve"> 2009-2010</t>
  </si>
  <si>
    <t xml:space="preserve"> 2010-2011</t>
  </si>
  <si>
    <t xml:space="preserve"> 2011-2012</t>
  </si>
  <si>
    <t>Not : Üniversitemizden mezun olan 964 öğrenci diplomasını Anadolu Üniversitesinden almıştır.</t>
  </si>
  <si>
    <t>FEN BİLİMLERİ ENS.(Yüksek Lisans)</t>
  </si>
  <si>
    <t>FEN BİLİMLERİ ENS.(Tezsiz Y.Lisans)</t>
  </si>
  <si>
    <t>SAĞLIK BİLİMLERİ ENS.(Yüksek Lisans)</t>
  </si>
  <si>
    <t>SAĞLIK BİLİMLERİ ENS.(Tezsiz Y.Lisans)</t>
  </si>
  <si>
    <t>SOSYAL BİL.ENS.(Yüksek Lisans)</t>
  </si>
  <si>
    <t>SOSYAL BİL.ENS.(Tezsiz Y.Lisans)</t>
  </si>
  <si>
    <r>
      <t xml:space="preserve">2012-2013 Eğitim-Öğretim Yılı MAYIS Ayı Mevcut Öğrenci Sayısı </t>
    </r>
    <r>
      <rPr>
        <b/>
        <sz val="11"/>
        <color indexed="23"/>
        <rFont val="Arial Tur"/>
        <charset val="162"/>
      </rPr>
      <t>(01.05.2013-31.05.2013)</t>
    </r>
  </si>
  <si>
    <t>TURİZM İŞLET.VE OTELCİLİK YO.</t>
  </si>
  <si>
    <t>Üniversitemiz 13 fakülte, 5 YO, 1 devlet konservatuvarı, 15 MYO ve 5 enstittü toplam öğrenci sayısı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</si>
</sst>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 Tur"/>
      <charset val="162"/>
    </font>
    <font>
      <sz val="10"/>
      <name val="Arial Tur"/>
      <charset val="162"/>
    </font>
    <font>
      <sz val="8"/>
      <color indexed="8"/>
      <name val="Calibri"/>
      <family val="2"/>
      <charset val="162"/>
      <scheme val="minor"/>
    </font>
    <font>
      <sz val="10"/>
      <color indexed="8"/>
      <name val="Arial Tur"/>
      <charset val="162"/>
    </font>
    <font>
      <b/>
      <sz val="11"/>
      <color indexed="23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indexed="8"/>
      <name val="Arial Tur"/>
      <charset val="162"/>
    </font>
    <font>
      <sz val="9"/>
      <name val="Arial Tur"/>
      <charset val="162"/>
    </font>
    <font>
      <b/>
      <i/>
      <sz val="9"/>
      <name val="Arial Tur"/>
      <charset val="162"/>
    </font>
    <font>
      <b/>
      <sz val="9"/>
      <name val="Arial Tur"/>
      <charset val="162"/>
    </font>
    <font>
      <sz val="9"/>
      <name val="Calibri"/>
      <family val="2"/>
      <charset val="162"/>
      <scheme val="minor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245">
    <xf numFmtId="0" fontId="0" fillId="0" borderId="0" xfId="0"/>
    <xf numFmtId="0" fontId="4" fillId="2" borderId="0" xfId="2" applyFont="1" applyFill="1"/>
    <xf numFmtId="0" fontId="5" fillId="2" borderId="0" xfId="2" applyFont="1" applyFill="1"/>
    <xf numFmtId="0" fontId="8" fillId="2" borderId="1" xfId="1" applyFont="1" applyFill="1" applyBorder="1" applyAlignment="1"/>
    <xf numFmtId="0" fontId="10" fillId="2" borderId="21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 vertical="top"/>
    </xf>
    <xf numFmtId="0" fontId="12" fillId="2" borderId="11" xfId="1" applyFont="1" applyFill="1" applyBorder="1"/>
    <xf numFmtId="3" fontId="12" fillId="2" borderId="23" xfId="1" applyNumberFormat="1" applyFont="1" applyFill="1" applyBorder="1"/>
    <xf numFmtId="3" fontId="12" fillId="2" borderId="24" xfId="1" applyNumberFormat="1" applyFont="1" applyFill="1" applyBorder="1"/>
    <xf numFmtId="3" fontId="10" fillId="3" borderId="13" xfId="1" applyNumberFormat="1" applyFont="1" applyFill="1" applyBorder="1"/>
    <xf numFmtId="3" fontId="10" fillId="3" borderId="25" xfId="1" applyNumberFormat="1" applyFont="1" applyFill="1" applyBorder="1"/>
    <xf numFmtId="3" fontId="12" fillId="2" borderId="15" xfId="1" applyNumberFormat="1" applyFont="1" applyFill="1" applyBorder="1"/>
    <xf numFmtId="3" fontId="12" fillId="2" borderId="11" xfId="1" applyNumberFormat="1" applyFont="1" applyFill="1" applyBorder="1"/>
    <xf numFmtId="3" fontId="12" fillId="2" borderId="27" xfId="1" applyNumberFormat="1" applyFont="1" applyFill="1" applyBorder="1"/>
    <xf numFmtId="3" fontId="13" fillId="3" borderId="25" xfId="1" applyNumberFormat="1" applyFont="1" applyFill="1" applyBorder="1"/>
    <xf numFmtId="2" fontId="10" fillId="4" borderId="10" xfId="2" applyNumberFormat="1" applyFont="1" applyFill="1" applyBorder="1"/>
    <xf numFmtId="0" fontId="3" fillId="2" borderId="0" xfId="2" applyFont="1" applyFill="1"/>
    <xf numFmtId="0" fontId="12" fillId="2" borderId="7" xfId="1" applyFont="1" applyFill="1" applyBorder="1"/>
    <xf numFmtId="3" fontId="12" fillId="2" borderId="28" xfId="1" applyNumberFormat="1" applyFont="1" applyFill="1" applyBorder="1"/>
    <xf numFmtId="3" fontId="12" fillId="2" borderId="29" xfId="1" applyNumberFormat="1" applyFont="1" applyFill="1" applyBorder="1"/>
    <xf numFmtId="3" fontId="10" fillId="3" borderId="30" xfId="1" applyNumberFormat="1" applyFont="1" applyFill="1" applyBorder="1"/>
    <xf numFmtId="3" fontId="10" fillId="3" borderId="31" xfId="1" applyNumberFormat="1" applyFont="1" applyFill="1" applyBorder="1"/>
    <xf numFmtId="3" fontId="12" fillId="2" borderId="32" xfId="1" applyNumberFormat="1" applyFont="1" applyFill="1" applyBorder="1"/>
    <xf numFmtId="3" fontId="13" fillId="3" borderId="31" xfId="1" applyNumberFormat="1" applyFont="1" applyFill="1" applyBorder="1"/>
    <xf numFmtId="2" fontId="10" fillId="4" borderId="33" xfId="2" applyNumberFormat="1" applyFont="1" applyFill="1" applyBorder="1"/>
    <xf numFmtId="0" fontId="3" fillId="2" borderId="0" xfId="2" applyFill="1"/>
    <xf numFmtId="2" fontId="11" fillId="4" borderId="33" xfId="2" applyNumberFormat="1" applyFont="1" applyFill="1" applyBorder="1"/>
    <xf numFmtId="0" fontId="10" fillId="2" borderId="16" xfId="1" applyFont="1" applyFill="1" applyBorder="1"/>
    <xf numFmtId="3" fontId="10" fillId="3" borderId="17" xfId="1" applyNumberFormat="1" applyFont="1" applyFill="1" applyBorder="1"/>
    <xf numFmtId="3" fontId="10" fillId="3" borderId="18" xfId="1" applyNumberFormat="1" applyFont="1" applyFill="1" applyBorder="1"/>
    <xf numFmtId="3" fontId="10" fillId="3" borderId="19" xfId="1" applyNumberFormat="1" applyFont="1" applyFill="1" applyBorder="1"/>
    <xf numFmtId="3" fontId="10" fillId="3" borderId="20" xfId="1" applyNumberFormat="1" applyFont="1" applyFill="1" applyBorder="1"/>
    <xf numFmtId="3" fontId="10" fillId="3" borderId="21" xfId="1" applyNumberFormat="1" applyFont="1" applyFill="1" applyBorder="1"/>
    <xf numFmtId="3" fontId="13" fillId="3" borderId="20" xfId="1" applyNumberFormat="1" applyFont="1" applyFill="1" applyBorder="1"/>
    <xf numFmtId="2" fontId="11" fillId="4" borderId="22" xfId="2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0" fontId="12" fillId="2" borderId="35" xfId="1" applyFont="1" applyFill="1" applyBorder="1"/>
    <xf numFmtId="3" fontId="12" fillId="2" borderId="36" xfId="1" applyNumberFormat="1" applyFont="1" applyFill="1" applyBorder="1"/>
    <xf numFmtId="3" fontId="10" fillId="3" borderId="37" xfId="1" applyNumberFormat="1" applyFont="1" applyFill="1" applyBorder="1"/>
    <xf numFmtId="3" fontId="12" fillId="2" borderId="38" xfId="1" applyNumberFormat="1" applyFont="1" applyFill="1" applyBorder="1"/>
    <xf numFmtId="3" fontId="10" fillId="3" borderId="39" xfId="1" applyNumberFormat="1" applyFont="1" applyFill="1" applyBorder="1"/>
    <xf numFmtId="3" fontId="13" fillId="3" borderId="39" xfId="1" applyNumberFormat="1" applyFont="1" applyFill="1" applyBorder="1"/>
    <xf numFmtId="2" fontId="11" fillId="4" borderId="35" xfId="2" applyNumberFormat="1" applyFont="1" applyFill="1" applyBorder="1"/>
    <xf numFmtId="0" fontId="12" fillId="2" borderId="33" xfId="1" applyFont="1" applyFill="1" applyBorder="1"/>
    <xf numFmtId="1" fontId="5" fillId="2" borderId="0" xfId="2" applyNumberFormat="1" applyFont="1" applyFill="1"/>
    <xf numFmtId="0" fontId="10" fillId="2" borderId="34" xfId="1" applyFont="1" applyFill="1" applyBorder="1"/>
    <xf numFmtId="2" fontId="11" fillId="4" borderId="34" xfId="2" applyNumberFormat="1" applyFont="1" applyFill="1" applyBorder="1"/>
    <xf numFmtId="1" fontId="14" fillId="2" borderId="0" xfId="2" applyNumberFormat="1" applyFont="1" applyFill="1"/>
    <xf numFmtId="3" fontId="10" fillId="3" borderId="16" xfId="1" applyNumberFormat="1" applyFont="1" applyFill="1" applyBorder="1"/>
    <xf numFmtId="3" fontId="10" fillId="3" borderId="40" xfId="1" applyNumberFormat="1" applyFont="1" applyFill="1" applyBorder="1"/>
    <xf numFmtId="3" fontId="13" fillId="3" borderId="41" xfId="1" applyNumberFormat="1" applyFont="1" applyFill="1" applyBorder="1"/>
    <xf numFmtId="0" fontId="12" fillId="2" borderId="26" xfId="1" applyFont="1" applyFill="1" applyBorder="1"/>
    <xf numFmtId="0" fontId="10" fillId="2" borderId="42" xfId="1" applyFont="1" applyFill="1" applyBorder="1"/>
    <xf numFmtId="3" fontId="10" fillId="3" borderId="43" xfId="1" applyNumberFormat="1" applyFont="1" applyFill="1" applyBorder="1" applyAlignment="1">
      <alignment horizontal="right"/>
    </xf>
    <xf numFmtId="3" fontId="10" fillId="3" borderId="44" xfId="1" applyNumberFormat="1" applyFont="1" applyFill="1" applyBorder="1" applyAlignment="1">
      <alignment horizontal="right"/>
    </xf>
    <xf numFmtId="3" fontId="10" fillId="3" borderId="45" xfId="1" applyNumberFormat="1" applyFont="1" applyFill="1" applyBorder="1" applyAlignment="1">
      <alignment horizontal="right"/>
    </xf>
    <xf numFmtId="3" fontId="13" fillId="3" borderId="45" xfId="1" applyNumberFormat="1" applyFont="1" applyFill="1" applyBorder="1" applyAlignment="1">
      <alignment horizontal="right"/>
    </xf>
    <xf numFmtId="2" fontId="11" fillId="4" borderId="46" xfId="2" applyNumberFormat="1" applyFont="1" applyFill="1" applyBorder="1"/>
    <xf numFmtId="0" fontId="8" fillId="2" borderId="0" xfId="1" applyFont="1" applyFill="1"/>
    <xf numFmtId="0" fontId="8" fillId="2" borderId="0" xfId="2" applyFont="1" applyFill="1"/>
    <xf numFmtId="0" fontId="15" fillId="2" borderId="0" xfId="2" applyFont="1" applyFill="1"/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right"/>
    </xf>
    <xf numFmtId="0" fontId="3" fillId="2" borderId="49" xfId="1" applyFont="1" applyFill="1" applyBorder="1" applyAlignment="1"/>
    <xf numFmtId="0" fontId="3" fillId="2" borderId="47" xfId="1" applyFont="1" applyFill="1" applyBorder="1" applyAlignment="1"/>
    <xf numFmtId="0" fontId="3" fillId="2" borderId="53" xfId="1" applyFont="1" applyFill="1" applyBorder="1" applyAlignment="1"/>
    <xf numFmtId="0" fontId="3" fillId="2" borderId="56" xfId="1" applyFont="1" applyFill="1" applyBorder="1" applyAlignment="1"/>
    <xf numFmtId="0" fontId="7" fillId="2" borderId="42" xfId="1" applyFont="1" applyFill="1" applyBorder="1" applyAlignment="1"/>
    <xf numFmtId="0" fontId="7" fillId="2" borderId="49" xfId="1" applyFont="1" applyFill="1" applyBorder="1" applyAlignment="1"/>
    <xf numFmtId="0" fontId="16" fillId="2" borderId="0" xfId="1" applyFont="1" applyFill="1" applyAlignment="1"/>
    <xf numFmtId="0" fontId="16" fillId="2" borderId="0" xfId="1" applyFont="1" applyFill="1"/>
    <xf numFmtId="3" fontId="16" fillId="2" borderId="0" xfId="1" applyNumberFormat="1" applyFont="1" applyFill="1" applyAlignment="1">
      <alignment horizontal="right" indent="1"/>
    </xf>
    <xf numFmtId="0" fontId="17" fillId="2" borderId="0" xfId="1" applyFont="1" applyFill="1" applyBorder="1" applyAlignment="1">
      <alignment horizontal="left"/>
    </xf>
    <xf numFmtId="0" fontId="3" fillId="2" borderId="47" xfId="1" applyFont="1" applyFill="1" applyBorder="1" applyAlignment="1">
      <alignment vertical="center"/>
    </xf>
    <xf numFmtId="0" fontId="3" fillId="2" borderId="53" xfId="1" applyFont="1" applyFill="1" applyBorder="1" applyAlignment="1">
      <alignment vertical="center"/>
    </xf>
    <xf numFmtId="0" fontId="16" fillId="2" borderId="40" xfId="1" applyFont="1" applyFill="1" applyBorder="1" applyAlignment="1">
      <alignment vertical="center"/>
    </xf>
    <xf numFmtId="3" fontId="16" fillId="2" borderId="0" xfId="1" applyNumberFormat="1" applyFont="1" applyFill="1"/>
    <xf numFmtId="0" fontId="18" fillId="2" borderId="0" xfId="1" applyFont="1" applyFill="1" applyBorder="1"/>
    <xf numFmtId="0" fontId="18" fillId="2" borderId="0" xfId="1" applyFont="1" applyFill="1" applyBorder="1" applyAlignment="1">
      <alignment horizontal="center"/>
    </xf>
    <xf numFmtId="2" fontId="16" fillId="2" borderId="0" xfId="1" applyNumberFormat="1" applyFont="1" applyFill="1" applyBorder="1" applyAlignment="1">
      <alignment horizontal="center"/>
    </xf>
    <xf numFmtId="0" fontId="5" fillId="2" borderId="0" xfId="2" applyFont="1" applyFill="1" applyBorder="1"/>
    <xf numFmtId="0" fontId="3" fillId="2" borderId="0" xfId="1" applyFont="1" applyFill="1"/>
    <xf numFmtId="0" fontId="10" fillId="2" borderId="47" xfId="1" applyFont="1" applyFill="1" applyBorder="1" applyAlignment="1">
      <alignment horizontal="right" indent="1"/>
    </xf>
    <xf numFmtId="0" fontId="13" fillId="2" borderId="40" xfId="1" applyFont="1" applyFill="1" applyBorder="1" applyAlignment="1">
      <alignment horizontal="right" indent="1"/>
    </xf>
    <xf numFmtId="0" fontId="16" fillId="2" borderId="0" xfId="1" applyFont="1" applyFill="1" applyBorder="1" applyAlignment="1"/>
    <xf numFmtId="3" fontId="12" fillId="2" borderId="8" xfId="1" applyNumberFormat="1" applyFont="1" applyFill="1" applyBorder="1" applyAlignment="1"/>
    <xf numFmtId="3" fontId="13" fillId="2" borderId="8" xfId="1" applyNumberFormat="1" applyFont="1" applyFill="1" applyBorder="1" applyAlignment="1"/>
    <xf numFmtId="0" fontId="19" fillId="2" borderId="42" xfId="1" applyFont="1" applyFill="1" applyBorder="1" applyAlignment="1"/>
    <xf numFmtId="0" fontId="19" fillId="2" borderId="2" xfId="1" applyFont="1" applyFill="1" applyBorder="1" applyAlignment="1"/>
    <xf numFmtId="0" fontId="19" fillId="2" borderId="7" xfId="1" applyFont="1" applyFill="1" applyBorder="1" applyAlignment="1"/>
    <xf numFmtId="0" fontId="19" fillId="2" borderId="55" xfId="1" applyFont="1" applyFill="1" applyBorder="1" applyAlignment="1"/>
    <xf numFmtId="3" fontId="16" fillId="2" borderId="0" xfId="1" applyNumberFormat="1" applyFont="1" applyFill="1" applyBorder="1" applyAlignment="1"/>
    <xf numFmtId="0" fontId="4" fillId="2" borderId="0" xfId="2" applyFont="1" applyFill="1" applyBorder="1"/>
    <xf numFmtId="0" fontId="7" fillId="2" borderId="0" xfId="1" applyFont="1" applyFill="1" applyBorder="1" applyAlignment="1">
      <alignment vertical="center"/>
    </xf>
    <xf numFmtId="3" fontId="17" fillId="2" borderId="0" xfId="1" applyNumberFormat="1" applyFont="1" applyFill="1" applyBorder="1" applyAlignment="1"/>
    <xf numFmtId="0" fontId="16" fillId="2" borderId="8" xfId="1" applyFont="1" applyFill="1" applyBorder="1" applyAlignment="1">
      <alignment horizontal="left"/>
    </xf>
    <xf numFmtId="0" fontId="16" fillId="2" borderId="0" xfId="1" applyFont="1" applyFill="1" applyBorder="1" applyAlignment="1">
      <alignment horizontal="left"/>
    </xf>
    <xf numFmtId="0" fontId="17" fillId="2" borderId="8" xfId="1" applyFont="1" applyFill="1" applyBorder="1" applyAlignment="1">
      <alignment horizontal="left"/>
    </xf>
    <xf numFmtId="0" fontId="16" fillId="2" borderId="60" xfId="1" applyFont="1" applyFill="1" applyBorder="1" applyAlignment="1">
      <alignment horizontal="right" indent="1"/>
    </xf>
    <xf numFmtId="0" fontId="17" fillId="2" borderId="0" xfId="1" applyFont="1" applyFill="1" applyBorder="1" applyAlignment="1">
      <alignment horizontal="right" indent="1"/>
    </xf>
    <xf numFmtId="0" fontId="16" fillId="2" borderId="63" xfId="1" applyFont="1" applyFill="1" applyBorder="1" applyAlignment="1">
      <alignment horizontal="right" indent="1"/>
    </xf>
    <xf numFmtId="0" fontId="17" fillId="2" borderId="61" xfId="1" applyFont="1" applyFill="1" applyBorder="1" applyAlignment="1">
      <alignment horizontal="right" indent="1"/>
    </xf>
    <xf numFmtId="0" fontId="17" fillId="2" borderId="1" xfId="1" applyFont="1" applyFill="1" applyBorder="1" applyAlignment="1">
      <alignment horizontal="right" indent="1"/>
    </xf>
    <xf numFmtId="0" fontId="12" fillId="2" borderId="2" xfId="1" applyFont="1" applyFill="1" applyBorder="1" applyAlignment="1">
      <alignment vertical="center"/>
    </xf>
    <xf numFmtId="0" fontId="12" fillId="2" borderId="7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0" fillId="2" borderId="2" xfId="1" applyFont="1" applyFill="1" applyBorder="1"/>
    <xf numFmtId="0" fontId="5" fillId="2" borderId="38" xfId="2" applyFont="1" applyFill="1" applyBorder="1"/>
    <xf numFmtId="0" fontId="5" fillId="2" borderId="32" xfId="2" applyFont="1" applyFill="1" applyBorder="1"/>
    <xf numFmtId="0" fontId="5" fillId="2" borderId="21" xfId="2" applyFont="1" applyFill="1" applyBorder="1"/>
    <xf numFmtId="0" fontId="16" fillId="2" borderId="0" xfId="1" applyFont="1" applyFill="1" applyBorder="1"/>
    <xf numFmtId="0" fontId="10" fillId="2" borderId="0" xfId="1" applyFont="1" applyFill="1" applyBorder="1" applyAlignment="1"/>
    <xf numFmtId="0" fontId="13" fillId="2" borderId="0" xfId="1" applyFont="1" applyFill="1" applyBorder="1" applyAlignment="1"/>
    <xf numFmtId="3" fontId="12" fillId="2" borderId="0" xfId="1" applyNumberFormat="1" applyFont="1" applyFill="1" applyBorder="1" applyAlignment="1"/>
    <xf numFmtId="1" fontId="13" fillId="2" borderId="0" xfId="1" applyNumberFormat="1" applyFont="1" applyFill="1" applyBorder="1" applyAlignment="1"/>
    <xf numFmtId="3" fontId="10" fillId="2" borderId="0" xfId="1" applyNumberFormat="1" applyFont="1" applyFill="1" applyBorder="1" applyAlignment="1"/>
    <xf numFmtId="0" fontId="18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/>
    <xf numFmtId="0" fontId="3" fillId="2" borderId="0" xfId="1" applyFont="1" applyFill="1" applyBorder="1"/>
    <xf numFmtId="0" fontId="18" fillId="2" borderId="0" xfId="1" applyFont="1" applyFill="1" applyBorder="1" applyAlignment="1">
      <alignment vertical="center"/>
    </xf>
    <xf numFmtId="0" fontId="20" fillId="2" borderId="7" xfId="1" applyFont="1" applyFill="1" applyBorder="1" applyAlignment="1">
      <alignment horizontal="center"/>
    </xf>
    <xf numFmtId="0" fontId="22" fillId="2" borderId="16" xfId="1" applyFont="1" applyFill="1" applyBorder="1" applyAlignment="1">
      <alignment horizontal="center"/>
    </xf>
    <xf numFmtId="0" fontId="12" fillId="2" borderId="0" xfId="2" applyFont="1" applyFill="1"/>
    <xf numFmtId="0" fontId="10" fillId="2" borderId="0" xfId="1" applyFont="1" applyFill="1" applyBorder="1" applyAlignment="1">
      <alignment vertical="center"/>
    </xf>
    <xf numFmtId="0" fontId="12" fillId="2" borderId="8" xfId="1" applyFont="1" applyFill="1" applyBorder="1" applyAlignment="1"/>
    <xf numFmtId="0" fontId="12" fillId="2" borderId="0" xfId="1" applyFont="1" applyFill="1" applyBorder="1"/>
    <xf numFmtId="2" fontId="12" fillId="2" borderId="0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/>
    <xf numFmtId="0" fontId="20" fillId="2" borderId="30" xfId="1" applyFont="1" applyFill="1" applyBorder="1" applyAlignment="1">
      <alignment horizontal="center"/>
    </xf>
    <xf numFmtId="0" fontId="20" fillId="2" borderId="53" xfId="1" applyFont="1" applyFill="1" applyBorder="1" applyAlignment="1">
      <alignment horizontal="center"/>
    </xf>
    <xf numFmtId="0" fontId="22" fillId="2" borderId="30" xfId="1" applyFont="1" applyFill="1" applyBorder="1" applyAlignment="1">
      <alignment horizontal="right" indent="3"/>
    </xf>
    <xf numFmtId="0" fontId="22" fillId="2" borderId="54" xfId="1" applyFont="1" applyFill="1" applyBorder="1" applyAlignment="1">
      <alignment horizontal="right" indent="3"/>
    </xf>
    <xf numFmtId="0" fontId="22" fillId="2" borderId="19" xfId="1" applyFont="1" applyFill="1" applyBorder="1" applyAlignment="1">
      <alignment horizontal="right" indent="3"/>
    </xf>
    <xf numFmtId="0" fontId="22" fillId="2" borderId="41" xfId="1" applyFont="1" applyFill="1" applyBorder="1" applyAlignment="1">
      <alignment horizontal="right" indent="3"/>
    </xf>
    <xf numFmtId="0" fontId="8" fillId="2" borderId="0" xfId="1" applyFont="1" applyFill="1" applyAlignment="1">
      <alignment horizontal="left"/>
    </xf>
    <xf numFmtId="0" fontId="13" fillId="2" borderId="16" xfId="1" applyFont="1" applyFill="1" applyBorder="1" applyAlignment="1">
      <alignment horizontal="left"/>
    </xf>
    <xf numFmtId="0" fontId="13" fillId="2" borderId="40" xfId="1" applyFont="1" applyFill="1" applyBorder="1" applyAlignment="1">
      <alignment horizontal="left"/>
    </xf>
    <xf numFmtId="0" fontId="12" fillId="2" borderId="2" xfId="1" applyFont="1" applyFill="1" applyBorder="1" applyAlignment="1">
      <alignment horizontal="left"/>
    </xf>
    <xf numFmtId="0" fontId="12" fillId="2" borderId="47" xfId="1" applyFont="1" applyFill="1" applyBorder="1" applyAlignment="1">
      <alignment horizontal="left"/>
    </xf>
    <xf numFmtId="0" fontId="22" fillId="2" borderId="19" xfId="1" applyFont="1" applyFill="1" applyBorder="1" applyAlignment="1">
      <alignment horizontal="center"/>
    </xf>
    <xf numFmtId="0" fontId="22" fillId="2" borderId="40" xfId="1" applyFont="1" applyFill="1" applyBorder="1" applyAlignment="1">
      <alignment horizontal="center"/>
    </xf>
    <xf numFmtId="0" fontId="18" fillId="2" borderId="67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3" fontId="20" fillId="2" borderId="30" xfId="1" applyNumberFormat="1" applyFont="1" applyFill="1" applyBorder="1" applyAlignment="1">
      <alignment horizontal="right" indent="1"/>
    </xf>
    <xf numFmtId="3" fontId="20" fillId="2" borderId="53" xfId="1" applyNumberFormat="1" applyFont="1" applyFill="1" applyBorder="1" applyAlignment="1">
      <alignment horizontal="right" indent="1"/>
    </xf>
    <xf numFmtId="3" fontId="20" fillId="2" borderId="54" xfId="1" applyNumberFormat="1" applyFont="1" applyFill="1" applyBorder="1" applyAlignment="1">
      <alignment horizontal="right" indent="1"/>
    </xf>
    <xf numFmtId="3" fontId="22" fillId="2" borderId="19" xfId="1" applyNumberFormat="1" applyFont="1" applyFill="1" applyBorder="1" applyAlignment="1">
      <alignment horizontal="right" indent="1"/>
    </xf>
    <xf numFmtId="3" fontId="22" fillId="2" borderId="40" xfId="1" applyNumberFormat="1" applyFont="1" applyFill="1" applyBorder="1" applyAlignment="1">
      <alignment horizontal="right" indent="1"/>
    </xf>
    <xf numFmtId="3" fontId="22" fillId="2" borderId="41" xfId="1" applyNumberFormat="1" applyFont="1" applyFill="1" applyBorder="1" applyAlignment="1">
      <alignment horizontal="right" indent="1"/>
    </xf>
    <xf numFmtId="0" fontId="18" fillId="2" borderId="5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3" fontId="21" fillId="2" borderId="40" xfId="1" applyNumberFormat="1" applyFont="1" applyFill="1" applyBorder="1" applyAlignment="1">
      <alignment horizontal="right" indent="1"/>
    </xf>
    <xf numFmtId="3" fontId="20" fillId="2" borderId="47" xfId="1" applyNumberFormat="1" applyFont="1" applyFill="1" applyBorder="1" applyAlignment="1">
      <alignment horizontal="right" indent="1"/>
    </xf>
    <xf numFmtId="3" fontId="20" fillId="2" borderId="32" xfId="1" applyNumberFormat="1" applyFont="1" applyFill="1" applyBorder="1" applyAlignment="1">
      <alignment horizontal="right" indent="1"/>
    </xf>
    <xf numFmtId="3" fontId="20" fillId="2" borderId="19" xfId="1" applyNumberFormat="1" applyFont="1" applyFill="1" applyBorder="1" applyAlignment="1">
      <alignment horizontal="right" indent="1"/>
    </xf>
    <xf numFmtId="3" fontId="20" fillId="2" borderId="40" xfId="1" applyNumberFormat="1" applyFont="1" applyFill="1" applyBorder="1" applyAlignment="1">
      <alignment horizontal="right" indent="1"/>
    </xf>
    <xf numFmtId="3" fontId="20" fillId="2" borderId="21" xfId="1" applyNumberFormat="1" applyFont="1" applyFill="1" applyBorder="1" applyAlignment="1">
      <alignment horizontal="right" indent="1"/>
    </xf>
    <xf numFmtId="3" fontId="20" fillId="2" borderId="51" xfId="1" applyNumberFormat="1" applyFont="1" applyFill="1" applyBorder="1" applyAlignment="1">
      <alignment horizontal="right" indent="1"/>
    </xf>
    <xf numFmtId="3" fontId="20" fillId="2" borderId="49" xfId="1" applyNumberFormat="1" applyFont="1" applyFill="1" applyBorder="1" applyAlignment="1">
      <alignment horizontal="right" indent="1"/>
    </xf>
    <xf numFmtId="3" fontId="20" fillId="2" borderId="50" xfId="1" applyNumberFormat="1" applyFont="1" applyFill="1" applyBorder="1" applyAlignment="1">
      <alignment horizontal="right" indent="1"/>
    </xf>
    <xf numFmtId="0" fontId="12" fillId="2" borderId="59" xfId="1" applyFont="1" applyFill="1" applyBorder="1" applyAlignment="1">
      <alignment horizontal="left"/>
    </xf>
    <xf numFmtId="0" fontId="12" fillId="2" borderId="60" xfId="1" applyFont="1" applyFill="1" applyBorder="1" applyAlignment="1">
      <alignment horizontal="left"/>
    </xf>
    <xf numFmtId="0" fontId="13" fillId="2" borderId="64" xfId="1" applyFont="1" applyFill="1" applyBorder="1" applyAlignment="1">
      <alignment horizontal="left"/>
    </xf>
    <xf numFmtId="0" fontId="13" fillId="2" borderId="61" xfId="1" applyFont="1" applyFill="1" applyBorder="1" applyAlignment="1">
      <alignment horizontal="left"/>
    </xf>
    <xf numFmtId="3" fontId="20" fillId="2" borderId="60" xfId="1" applyNumberFormat="1" applyFont="1" applyFill="1" applyBorder="1" applyAlignment="1">
      <alignment horizontal="right" indent="1"/>
    </xf>
    <xf numFmtId="3" fontId="21" fillId="2" borderId="61" xfId="1" applyNumberFormat="1" applyFont="1" applyFill="1" applyBorder="1" applyAlignment="1">
      <alignment horizontal="right" indent="1"/>
    </xf>
    <xf numFmtId="0" fontId="18" fillId="2" borderId="66" xfId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1" fontId="21" fillId="2" borderId="19" xfId="1" applyNumberFormat="1" applyFont="1" applyFill="1" applyBorder="1" applyAlignment="1">
      <alignment horizontal="right" indent="1"/>
    </xf>
    <xf numFmtId="1" fontId="21" fillId="2" borderId="21" xfId="1" applyNumberFormat="1" applyFont="1" applyFill="1" applyBorder="1" applyAlignment="1">
      <alignment horizontal="right" indent="1"/>
    </xf>
    <xf numFmtId="1" fontId="21" fillId="2" borderId="18" xfId="1" applyNumberFormat="1" applyFont="1" applyFill="1" applyBorder="1" applyAlignment="1">
      <alignment horizontal="right" indent="1"/>
    </xf>
    <xf numFmtId="3" fontId="22" fillId="2" borderId="18" xfId="1" applyNumberFormat="1" applyFont="1" applyFill="1" applyBorder="1" applyAlignment="1">
      <alignment horizontal="right" indent="1"/>
    </xf>
    <xf numFmtId="1" fontId="21" fillId="2" borderId="30" xfId="1" applyNumberFormat="1" applyFont="1" applyFill="1" applyBorder="1" applyAlignment="1">
      <alignment horizontal="right" indent="1"/>
    </xf>
    <xf numFmtId="1" fontId="21" fillId="2" borderId="32" xfId="1" applyNumberFormat="1" applyFont="1" applyFill="1" applyBorder="1" applyAlignment="1">
      <alignment horizontal="right" indent="1"/>
    </xf>
    <xf numFmtId="1" fontId="21" fillId="2" borderId="29" xfId="1" applyNumberFormat="1" applyFont="1" applyFill="1" applyBorder="1" applyAlignment="1">
      <alignment horizontal="right" indent="1"/>
    </xf>
    <xf numFmtId="3" fontId="20" fillId="2" borderId="29" xfId="1" applyNumberFormat="1" applyFont="1" applyFill="1" applyBorder="1" applyAlignment="1">
      <alignment horizontal="right" indent="1"/>
    </xf>
    <xf numFmtId="0" fontId="10" fillId="2" borderId="37" xfId="1" applyFont="1" applyFill="1" applyBorder="1" applyAlignment="1">
      <alignment horizontal="center"/>
    </xf>
    <xf numFmtId="0" fontId="10" fillId="2" borderId="47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48" xfId="1" applyFont="1" applyFill="1" applyBorder="1" applyAlignment="1">
      <alignment horizontal="center"/>
    </xf>
    <xf numFmtId="0" fontId="13" fillId="2" borderId="37" xfId="1" applyFont="1" applyFill="1" applyBorder="1" applyAlignment="1">
      <alignment horizontal="center"/>
    </xf>
    <xf numFmtId="0" fontId="13" fillId="2" borderId="38" xfId="1" applyFont="1" applyFill="1" applyBorder="1" applyAlignment="1">
      <alignment horizontal="center"/>
    </xf>
    <xf numFmtId="0" fontId="16" fillId="2" borderId="51" xfId="1" applyFont="1" applyFill="1" applyBorder="1" applyAlignment="1">
      <alignment horizontal="center"/>
    </xf>
    <xf numFmtId="0" fontId="16" fillId="2" borderId="49" xfId="1" applyFont="1" applyFill="1" applyBorder="1" applyAlignment="1">
      <alignment horizontal="center"/>
    </xf>
    <xf numFmtId="0" fontId="16" fillId="2" borderId="50" xfId="1" applyFont="1" applyFill="1" applyBorder="1" applyAlignment="1">
      <alignment horizontal="center"/>
    </xf>
    <xf numFmtId="3" fontId="20" fillId="2" borderId="37" xfId="1" applyNumberFormat="1" applyFont="1" applyFill="1" applyBorder="1" applyAlignment="1">
      <alignment horizontal="right" indent="1"/>
    </xf>
    <xf numFmtId="3" fontId="20" fillId="2" borderId="38" xfId="1" applyNumberFormat="1" applyFont="1" applyFill="1" applyBorder="1" applyAlignment="1">
      <alignment horizontal="right" indent="1"/>
    </xf>
    <xf numFmtId="0" fontId="13" fillId="2" borderId="68" xfId="1" applyFont="1" applyFill="1" applyBorder="1" applyAlignment="1">
      <alignment horizontal="left"/>
    </xf>
    <xf numFmtId="0" fontId="13" fillId="2" borderId="65" xfId="1" applyFont="1" applyFill="1" applyBorder="1" applyAlignment="1">
      <alignment horizontal="left"/>
    </xf>
    <xf numFmtId="3" fontId="21" fillId="2" borderId="65" xfId="1" applyNumberFormat="1" applyFont="1" applyFill="1" applyBorder="1" applyAlignment="1">
      <alignment horizontal="right" indent="1"/>
    </xf>
    <xf numFmtId="3" fontId="20" fillId="2" borderId="4" xfId="1" applyNumberFormat="1" applyFont="1" applyFill="1" applyBorder="1" applyAlignment="1">
      <alignment horizontal="right" vertical="center" indent="1"/>
    </xf>
    <xf numFmtId="3" fontId="20" fillId="2" borderId="5" xfId="1" applyNumberFormat="1" applyFont="1" applyFill="1" applyBorder="1" applyAlignment="1">
      <alignment horizontal="right" vertical="center" indent="1"/>
    </xf>
    <xf numFmtId="3" fontId="20" fillId="2" borderId="53" xfId="1" applyNumberFormat="1" applyFont="1" applyFill="1" applyBorder="1" applyAlignment="1">
      <alignment horizontal="right" vertical="center" indent="1"/>
    </xf>
    <xf numFmtId="3" fontId="20" fillId="2" borderId="54" xfId="1" applyNumberFormat="1" applyFont="1" applyFill="1" applyBorder="1" applyAlignment="1">
      <alignment horizontal="right" vertical="center" indent="1"/>
    </xf>
    <xf numFmtId="3" fontId="20" fillId="2" borderId="40" xfId="1" applyNumberFormat="1" applyFont="1" applyFill="1" applyBorder="1" applyAlignment="1">
      <alignment horizontal="right" vertical="center" indent="1"/>
    </xf>
    <xf numFmtId="3" fontId="20" fillId="2" borderId="41" xfId="1" applyNumberFormat="1" applyFont="1" applyFill="1" applyBorder="1" applyAlignment="1">
      <alignment horizontal="right" vertical="center" indent="1"/>
    </xf>
    <xf numFmtId="0" fontId="12" fillId="2" borderId="62" xfId="1" applyFont="1" applyFill="1" applyBorder="1" applyAlignment="1">
      <alignment horizontal="left"/>
    </xf>
    <xf numFmtId="0" fontId="12" fillId="2" borderId="63" xfId="1" applyFont="1" applyFill="1" applyBorder="1" applyAlignment="1">
      <alignment horizontal="left"/>
    </xf>
    <xf numFmtId="3" fontId="20" fillId="2" borderId="63" xfId="1" applyNumberFormat="1" applyFont="1" applyFill="1" applyBorder="1" applyAlignment="1">
      <alignment horizontal="right" indent="1"/>
    </xf>
    <xf numFmtId="0" fontId="2" fillId="2" borderId="0" xfId="1" applyFont="1" applyFill="1" applyAlignment="1">
      <alignment horizontal="center"/>
    </xf>
    <xf numFmtId="14" fontId="7" fillId="2" borderId="1" xfId="1" applyNumberFormat="1" applyFont="1" applyFill="1" applyBorder="1" applyAlignment="1">
      <alignment horizontal="right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wrapText="1"/>
    </xf>
    <xf numFmtId="0" fontId="11" fillId="2" borderId="10" xfId="2" applyFont="1" applyFill="1" applyBorder="1" applyAlignment="1">
      <alignment horizontal="center" wrapText="1"/>
    </xf>
    <xf numFmtId="0" fontId="7" fillId="2" borderId="0" xfId="1" applyFont="1" applyFill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1" fontId="21" fillId="2" borderId="57" xfId="1" applyNumberFormat="1" applyFont="1" applyFill="1" applyBorder="1" applyAlignment="1">
      <alignment horizontal="right" indent="1"/>
    </xf>
    <xf numFmtId="1" fontId="21" fillId="2" borderId="58" xfId="1" applyNumberFormat="1" applyFont="1" applyFill="1" applyBorder="1" applyAlignment="1">
      <alignment horizontal="right" indent="1"/>
    </xf>
    <xf numFmtId="1" fontId="21" fillId="2" borderId="51" xfId="1" applyNumberFormat="1" applyFont="1" applyFill="1" applyBorder="1" applyAlignment="1">
      <alignment horizontal="right" indent="1"/>
    </xf>
    <xf numFmtId="1" fontId="21" fillId="2" borderId="52" xfId="1" applyNumberFormat="1" applyFont="1" applyFill="1" applyBorder="1" applyAlignment="1">
      <alignment horizontal="right" indent="1"/>
    </xf>
    <xf numFmtId="1" fontId="21" fillId="2" borderId="54" xfId="1" applyNumberFormat="1" applyFont="1" applyFill="1" applyBorder="1" applyAlignment="1">
      <alignment horizontal="right" indent="1"/>
    </xf>
    <xf numFmtId="1" fontId="17" fillId="2" borderId="51" xfId="1" applyNumberFormat="1" applyFont="1" applyFill="1" applyBorder="1" applyAlignment="1">
      <alignment horizontal="center"/>
    </xf>
    <xf numFmtId="1" fontId="17" fillId="2" borderId="52" xfId="1" applyNumberFormat="1" applyFont="1" applyFill="1" applyBorder="1" applyAlignment="1">
      <alignment horizontal="center"/>
    </xf>
    <xf numFmtId="1" fontId="21" fillId="2" borderId="37" xfId="1" applyNumberFormat="1" applyFont="1" applyFill="1" applyBorder="1" applyAlignment="1">
      <alignment horizontal="right" indent="1"/>
    </xf>
    <xf numFmtId="1" fontId="21" fillId="2" borderId="48" xfId="1" applyNumberFormat="1" applyFont="1" applyFill="1" applyBorder="1" applyAlignment="1">
      <alignment horizontal="right" indent="1"/>
    </xf>
  </cellXfs>
  <cellStyles count="5">
    <cellStyle name="Normal" xfId="0" builtinId="0"/>
    <cellStyle name="Normal 2" xfId="1"/>
    <cellStyle name="Normal 3" xfId="2"/>
    <cellStyle name="Norma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showGridLines="0" tabSelected="1" zoomScaleNormal="100" zoomScaleSheetLayoutView="100" workbookViewId="0">
      <pane ySplit="11" topLeftCell="A12" activePane="bottomLeft" state="frozen"/>
      <selection pane="bottomLeft" sqref="A1:N1"/>
    </sheetView>
  </sheetViews>
  <sheetFormatPr defaultRowHeight="12.75"/>
  <cols>
    <col min="1" max="1" width="24" style="64" customWidth="1"/>
    <col min="2" max="13" width="6.7109375" style="2" customWidth="1"/>
    <col min="14" max="14" width="8.7109375" style="1" customWidth="1"/>
    <col min="15" max="15" width="9.140625" style="1"/>
    <col min="16" max="243" width="9.140625" style="2"/>
    <col min="244" max="244" width="24" style="2" customWidth="1"/>
    <col min="245" max="256" width="3.7109375" style="2" customWidth="1"/>
    <col min="257" max="257" width="4.7109375" style="2" customWidth="1"/>
    <col min="258" max="268" width="5.42578125" style="2" customWidth="1"/>
    <col min="269" max="270" width="5.7109375" style="2" customWidth="1"/>
    <col min="271" max="499" width="9.140625" style="2"/>
    <col min="500" max="500" width="24" style="2" customWidth="1"/>
    <col min="501" max="512" width="3.7109375" style="2" customWidth="1"/>
    <col min="513" max="513" width="4.7109375" style="2" customWidth="1"/>
    <col min="514" max="524" width="5.42578125" style="2" customWidth="1"/>
    <col min="525" max="526" width="5.7109375" style="2" customWidth="1"/>
    <col min="527" max="755" width="9.140625" style="2"/>
    <col min="756" max="756" width="24" style="2" customWidth="1"/>
    <col min="757" max="768" width="3.7109375" style="2" customWidth="1"/>
    <col min="769" max="769" width="4.7109375" style="2" customWidth="1"/>
    <col min="770" max="780" width="5.42578125" style="2" customWidth="1"/>
    <col min="781" max="782" width="5.7109375" style="2" customWidth="1"/>
    <col min="783" max="1011" width="9.140625" style="2"/>
    <col min="1012" max="1012" width="24" style="2" customWidth="1"/>
    <col min="1013" max="1024" width="3.7109375" style="2" customWidth="1"/>
    <col min="1025" max="1025" width="4.7109375" style="2" customWidth="1"/>
    <col min="1026" max="1036" width="5.42578125" style="2" customWidth="1"/>
    <col min="1037" max="1038" width="5.7109375" style="2" customWidth="1"/>
    <col min="1039" max="1267" width="9.140625" style="2"/>
    <col min="1268" max="1268" width="24" style="2" customWidth="1"/>
    <col min="1269" max="1280" width="3.7109375" style="2" customWidth="1"/>
    <col min="1281" max="1281" width="4.7109375" style="2" customWidth="1"/>
    <col min="1282" max="1292" width="5.42578125" style="2" customWidth="1"/>
    <col min="1293" max="1294" width="5.7109375" style="2" customWidth="1"/>
    <col min="1295" max="1523" width="9.140625" style="2"/>
    <col min="1524" max="1524" width="24" style="2" customWidth="1"/>
    <col min="1525" max="1536" width="3.7109375" style="2" customWidth="1"/>
    <col min="1537" max="1537" width="4.7109375" style="2" customWidth="1"/>
    <col min="1538" max="1548" width="5.42578125" style="2" customWidth="1"/>
    <col min="1549" max="1550" width="5.7109375" style="2" customWidth="1"/>
    <col min="1551" max="1779" width="9.140625" style="2"/>
    <col min="1780" max="1780" width="24" style="2" customWidth="1"/>
    <col min="1781" max="1792" width="3.7109375" style="2" customWidth="1"/>
    <col min="1793" max="1793" width="4.7109375" style="2" customWidth="1"/>
    <col min="1794" max="1804" width="5.42578125" style="2" customWidth="1"/>
    <col min="1805" max="1806" width="5.7109375" style="2" customWidth="1"/>
    <col min="1807" max="2035" width="9.140625" style="2"/>
    <col min="2036" max="2036" width="24" style="2" customWidth="1"/>
    <col min="2037" max="2048" width="3.7109375" style="2" customWidth="1"/>
    <col min="2049" max="2049" width="4.7109375" style="2" customWidth="1"/>
    <col min="2050" max="2060" width="5.42578125" style="2" customWidth="1"/>
    <col min="2061" max="2062" width="5.7109375" style="2" customWidth="1"/>
    <col min="2063" max="2291" width="9.140625" style="2"/>
    <col min="2292" max="2292" width="24" style="2" customWidth="1"/>
    <col min="2293" max="2304" width="3.7109375" style="2" customWidth="1"/>
    <col min="2305" max="2305" width="4.7109375" style="2" customWidth="1"/>
    <col min="2306" max="2316" width="5.42578125" style="2" customWidth="1"/>
    <col min="2317" max="2318" width="5.7109375" style="2" customWidth="1"/>
    <col min="2319" max="2547" width="9.140625" style="2"/>
    <col min="2548" max="2548" width="24" style="2" customWidth="1"/>
    <col min="2549" max="2560" width="3.7109375" style="2" customWidth="1"/>
    <col min="2561" max="2561" width="4.7109375" style="2" customWidth="1"/>
    <col min="2562" max="2572" width="5.42578125" style="2" customWidth="1"/>
    <col min="2573" max="2574" width="5.7109375" style="2" customWidth="1"/>
    <col min="2575" max="2803" width="9.140625" style="2"/>
    <col min="2804" max="2804" width="24" style="2" customWidth="1"/>
    <col min="2805" max="2816" width="3.7109375" style="2" customWidth="1"/>
    <col min="2817" max="2817" width="4.7109375" style="2" customWidth="1"/>
    <col min="2818" max="2828" width="5.42578125" style="2" customWidth="1"/>
    <col min="2829" max="2830" width="5.7109375" style="2" customWidth="1"/>
    <col min="2831" max="3059" width="9.140625" style="2"/>
    <col min="3060" max="3060" width="24" style="2" customWidth="1"/>
    <col min="3061" max="3072" width="3.7109375" style="2" customWidth="1"/>
    <col min="3073" max="3073" width="4.7109375" style="2" customWidth="1"/>
    <col min="3074" max="3084" width="5.42578125" style="2" customWidth="1"/>
    <col min="3085" max="3086" width="5.7109375" style="2" customWidth="1"/>
    <col min="3087" max="3315" width="9.140625" style="2"/>
    <col min="3316" max="3316" width="24" style="2" customWidth="1"/>
    <col min="3317" max="3328" width="3.7109375" style="2" customWidth="1"/>
    <col min="3329" max="3329" width="4.7109375" style="2" customWidth="1"/>
    <col min="3330" max="3340" width="5.42578125" style="2" customWidth="1"/>
    <col min="3341" max="3342" width="5.7109375" style="2" customWidth="1"/>
    <col min="3343" max="3571" width="9.140625" style="2"/>
    <col min="3572" max="3572" width="24" style="2" customWidth="1"/>
    <col min="3573" max="3584" width="3.7109375" style="2" customWidth="1"/>
    <col min="3585" max="3585" width="4.7109375" style="2" customWidth="1"/>
    <col min="3586" max="3596" width="5.42578125" style="2" customWidth="1"/>
    <col min="3597" max="3598" width="5.7109375" style="2" customWidth="1"/>
    <col min="3599" max="3827" width="9.140625" style="2"/>
    <col min="3828" max="3828" width="24" style="2" customWidth="1"/>
    <col min="3829" max="3840" width="3.7109375" style="2" customWidth="1"/>
    <col min="3841" max="3841" width="4.7109375" style="2" customWidth="1"/>
    <col min="3842" max="3852" width="5.42578125" style="2" customWidth="1"/>
    <col min="3853" max="3854" width="5.7109375" style="2" customWidth="1"/>
    <col min="3855" max="4083" width="9.140625" style="2"/>
    <col min="4084" max="4084" width="24" style="2" customWidth="1"/>
    <col min="4085" max="4096" width="3.7109375" style="2" customWidth="1"/>
    <col min="4097" max="4097" width="4.7109375" style="2" customWidth="1"/>
    <col min="4098" max="4108" width="5.42578125" style="2" customWidth="1"/>
    <col min="4109" max="4110" width="5.7109375" style="2" customWidth="1"/>
    <col min="4111" max="4339" width="9.140625" style="2"/>
    <col min="4340" max="4340" width="24" style="2" customWidth="1"/>
    <col min="4341" max="4352" width="3.7109375" style="2" customWidth="1"/>
    <col min="4353" max="4353" width="4.7109375" style="2" customWidth="1"/>
    <col min="4354" max="4364" width="5.42578125" style="2" customWidth="1"/>
    <col min="4365" max="4366" width="5.7109375" style="2" customWidth="1"/>
    <col min="4367" max="4595" width="9.140625" style="2"/>
    <col min="4596" max="4596" width="24" style="2" customWidth="1"/>
    <col min="4597" max="4608" width="3.7109375" style="2" customWidth="1"/>
    <col min="4609" max="4609" width="4.7109375" style="2" customWidth="1"/>
    <col min="4610" max="4620" width="5.42578125" style="2" customWidth="1"/>
    <col min="4621" max="4622" width="5.7109375" style="2" customWidth="1"/>
    <col min="4623" max="4851" width="9.140625" style="2"/>
    <col min="4852" max="4852" width="24" style="2" customWidth="1"/>
    <col min="4853" max="4864" width="3.7109375" style="2" customWidth="1"/>
    <col min="4865" max="4865" width="4.7109375" style="2" customWidth="1"/>
    <col min="4866" max="4876" width="5.42578125" style="2" customWidth="1"/>
    <col min="4877" max="4878" width="5.7109375" style="2" customWidth="1"/>
    <col min="4879" max="5107" width="9.140625" style="2"/>
    <col min="5108" max="5108" width="24" style="2" customWidth="1"/>
    <col min="5109" max="5120" width="3.7109375" style="2" customWidth="1"/>
    <col min="5121" max="5121" width="4.7109375" style="2" customWidth="1"/>
    <col min="5122" max="5132" width="5.42578125" style="2" customWidth="1"/>
    <col min="5133" max="5134" width="5.7109375" style="2" customWidth="1"/>
    <col min="5135" max="5363" width="9.140625" style="2"/>
    <col min="5364" max="5364" width="24" style="2" customWidth="1"/>
    <col min="5365" max="5376" width="3.7109375" style="2" customWidth="1"/>
    <col min="5377" max="5377" width="4.7109375" style="2" customWidth="1"/>
    <col min="5378" max="5388" width="5.42578125" style="2" customWidth="1"/>
    <col min="5389" max="5390" width="5.7109375" style="2" customWidth="1"/>
    <col min="5391" max="5619" width="9.140625" style="2"/>
    <col min="5620" max="5620" width="24" style="2" customWidth="1"/>
    <col min="5621" max="5632" width="3.7109375" style="2" customWidth="1"/>
    <col min="5633" max="5633" width="4.7109375" style="2" customWidth="1"/>
    <col min="5634" max="5644" width="5.42578125" style="2" customWidth="1"/>
    <col min="5645" max="5646" width="5.7109375" style="2" customWidth="1"/>
    <col min="5647" max="5875" width="9.140625" style="2"/>
    <col min="5876" max="5876" width="24" style="2" customWidth="1"/>
    <col min="5877" max="5888" width="3.7109375" style="2" customWidth="1"/>
    <col min="5889" max="5889" width="4.7109375" style="2" customWidth="1"/>
    <col min="5890" max="5900" width="5.42578125" style="2" customWidth="1"/>
    <col min="5901" max="5902" width="5.7109375" style="2" customWidth="1"/>
    <col min="5903" max="6131" width="9.140625" style="2"/>
    <col min="6132" max="6132" width="24" style="2" customWidth="1"/>
    <col min="6133" max="6144" width="3.7109375" style="2" customWidth="1"/>
    <col min="6145" max="6145" width="4.7109375" style="2" customWidth="1"/>
    <col min="6146" max="6156" width="5.42578125" style="2" customWidth="1"/>
    <col min="6157" max="6158" width="5.7109375" style="2" customWidth="1"/>
    <col min="6159" max="6387" width="9.140625" style="2"/>
    <col min="6388" max="6388" width="24" style="2" customWidth="1"/>
    <col min="6389" max="6400" width="3.7109375" style="2" customWidth="1"/>
    <col min="6401" max="6401" width="4.7109375" style="2" customWidth="1"/>
    <col min="6402" max="6412" width="5.42578125" style="2" customWidth="1"/>
    <col min="6413" max="6414" width="5.7109375" style="2" customWidth="1"/>
    <col min="6415" max="6643" width="9.140625" style="2"/>
    <col min="6644" max="6644" width="24" style="2" customWidth="1"/>
    <col min="6645" max="6656" width="3.7109375" style="2" customWidth="1"/>
    <col min="6657" max="6657" width="4.7109375" style="2" customWidth="1"/>
    <col min="6658" max="6668" width="5.42578125" style="2" customWidth="1"/>
    <col min="6669" max="6670" width="5.7109375" style="2" customWidth="1"/>
    <col min="6671" max="6899" width="9.140625" style="2"/>
    <col min="6900" max="6900" width="24" style="2" customWidth="1"/>
    <col min="6901" max="6912" width="3.7109375" style="2" customWidth="1"/>
    <col min="6913" max="6913" width="4.7109375" style="2" customWidth="1"/>
    <col min="6914" max="6924" width="5.42578125" style="2" customWidth="1"/>
    <col min="6925" max="6926" width="5.7109375" style="2" customWidth="1"/>
    <col min="6927" max="7155" width="9.140625" style="2"/>
    <col min="7156" max="7156" width="24" style="2" customWidth="1"/>
    <col min="7157" max="7168" width="3.7109375" style="2" customWidth="1"/>
    <col min="7169" max="7169" width="4.7109375" style="2" customWidth="1"/>
    <col min="7170" max="7180" width="5.42578125" style="2" customWidth="1"/>
    <col min="7181" max="7182" width="5.7109375" style="2" customWidth="1"/>
    <col min="7183" max="7411" width="9.140625" style="2"/>
    <col min="7412" max="7412" width="24" style="2" customWidth="1"/>
    <col min="7413" max="7424" width="3.7109375" style="2" customWidth="1"/>
    <col min="7425" max="7425" width="4.7109375" style="2" customWidth="1"/>
    <col min="7426" max="7436" width="5.42578125" style="2" customWidth="1"/>
    <col min="7437" max="7438" width="5.7109375" style="2" customWidth="1"/>
    <col min="7439" max="7667" width="9.140625" style="2"/>
    <col min="7668" max="7668" width="24" style="2" customWidth="1"/>
    <col min="7669" max="7680" width="3.7109375" style="2" customWidth="1"/>
    <col min="7681" max="7681" width="4.7109375" style="2" customWidth="1"/>
    <col min="7682" max="7692" width="5.42578125" style="2" customWidth="1"/>
    <col min="7693" max="7694" width="5.7109375" style="2" customWidth="1"/>
    <col min="7695" max="7923" width="9.140625" style="2"/>
    <col min="7924" max="7924" width="24" style="2" customWidth="1"/>
    <col min="7925" max="7936" width="3.7109375" style="2" customWidth="1"/>
    <col min="7937" max="7937" width="4.7109375" style="2" customWidth="1"/>
    <col min="7938" max="7948" width="5.42578125" style="2" customWidth="1"/>
    <col min="7949" max="7950" width="5.7109375" style="2" customWidth="1"/>
    <col min="7951" max="8179" width="9.140625" style="2"/>
    <col min="8180" max="8180" width="24" style="2" customWidth="1"/>
    <col min="8181" max="8192" width="3.7109375" style="2" customWidth="1"/>
    <col min="8193" max="8193" width="4.7109375" style="2" customWidth="1"/>
    <col min="8194" max="8204" width="5.42578125" style="2" customWidth="1"/>
    <col min="8205" max="8206" width="5.7109375" style="2" customWidth="1"/>
    <col min="8207" max="8435" width="9.140625" style="2"/>
    <col min="8436" max="8436" width="24" style="2" customWidth="1"/>
    <col min="8437" max="8448" width="3.7109375" style="2" customWidth="1"/>
    <col min="8449" max="8449" width="4.7109375" style="2" customWidth="1"/>
    <col min="8450" max="8460" width="5.42578125" style="2" customWidth="1"/>
    <col min="8461" max="8462" width="5.7109375" style="2" customWidth="1"/>
    <col min="8463" max="8691" width="9.140625" style="2"/>
    <col min="8692" max="8692" width="24" style="2" customWidth="1"/>
    <col min="8693" max="8704" width="3.7109375" style="2" customWidth="1"/>
    <col min="8705" max="8705" width="4.7109375" style="2" customWidth="1"/>
    <col min="8706" max="8716" width="5.42578125" style="2" customWidth="1"/>
    <col min="8717" max="8718" width="5.7109375" style="2" customWidth="1"/>
    <col min="8719" max="8947" width="9.140625" style="2"/>
    <col min="8948" max="8948" width="24" style="2" customWidth="1"/>
    <col min="8949" max="8960" width="3.7109375" style="2" customWidth="1"/>
    <col min="8961" max="8961" width="4.7109375" style="2" customWidth="1"/>
    <col min="8962" max="8972" width="5.42578125" style="2" customWidth="1"/>
    <col min="8973" max="8974" width="5.7109375" style="2" customWidth="1"/>
    <col min="8975" max="9203" width="9.140625" style="2"/>
    <col min="9204" max="9204" width="24" style="2" customWidth="1"/>
    <col min="9205" max="9216" width="3.7109375" style="2" customWidth="1"/>
    <col min="9217" max="9217" width="4.7109375" style="2" customWidth="1"/>
    <col min="9218" max="9228" width="5.42578125" style="2" customWidth="1"/>
    <col min="9229" max="9230" width="5.7109375" style="2" customWidth="1"/>
    <col min="9231" max="9459" width="9.140625" style="2"/>
    <col min="9460" max="9460" width="24" style="2" customWidth="1"/>
    <col min="9461" max="9472" width="3.7109375" style="2" customWidth="1"/>
    <col min="9473" max="9473" width="4.7109375" style="2" customWidth="1"/>
    <col min="9474" max="9484" width="5.42578125" style="2" customWidth="1"/>
    <col min="9485" max="9486" width="5.7109375" style="2" customWidth="1"/>
    <col min="9487" max="9715" width="9.140625" style="2"/>
    <col min="9716" max="9716" width="24" style="2" customWidth="1"/>
    <col min="9717" max="9728" width="3.7109375" style="2" customWidth="1"/>
    <col min="9729" max="9729" width="4.7109375" style="2" customWidth="1"/>
    <col min="9730" max="9740" width="5.42578125" style="2" customWidth="1"/>
    <col min="9741" max="9742" width="5.7109375" style="2" customWidth="1"/>
    <col min="9743" max="9971" width="9.140625" style="2"/>
    <col min="9972" max="9972" width="24" style="2" customWidth="1"/>
    <col min="9973" max="9984" width="3.7109375" style="2" customWidth="1"/>
    <col min="9985" max="9985" width="4.7109375" style="2" customWidth="1"/>
    <col min="9986" max="9996" width="5.42578125" style="2" customWidth="1"/>
    <col min="9997" max="9998" width="5.7109375" style="2" customWidth="1"/>
    <col min="9999" max="10227" width="9.140625" style="2"/>
    <col min="10228" max="10228" width="24" style="2" customWidth="1"/>
    <col min="10229" max="10240" width="3.7109375" style="2" customWidth="1"/>
    <col min="10241" max="10241" width="4.7109375" style="2" customWidth="1"/>
    <col min="10242" max="10252" width="5.42578125" style="2" customWidth="1"/>
    <col min="10253" max="10254" width="5.7109375" style="2" customWidth="1"/>
    <col min="10255" max="10483" width="9.140625" style="2"/>
    <col min="10484" max="10484" width="24" style="2" customWidth="1"/>
    <col min="10485" max="10496" width="3.7109375" style="2" customWidth="1"/>
    <col min="10497" max="10497" width="4.7109375" style="2" customWidth="1"/>
    <col min="10498" max="10508" width="5.42578125" style="2" customWidth="1"/>
    <col min="10509" max="10510" width="5.7109375" style="2" customWidth="1"/>
    <col min="10511" max="10739" width="9.140625" style="2"/>
    <col min="10740" max="10740" width="24" style="2" customWidth="1"/>
    <col min="10741" max="10752" width="3.7109375" style="2" customWidth="1"/>
    <col min="10753" max="10753" width="4.7109375" style="2" customWidth="1"/>
    <col min="10754" max="10764" width="5.42578125" style="2" customWidth="1"/>
    <col min="10765" max="10766" width="5.7109375" style="2" customWidth="1"/>
    <col min="10767" max="10995" width="9.140625" style="2"/>
    <col min="10996" max="10996" width="24" style="2" customWidth="1"/>
    <col min="10997" max="11008" width="3.7109375" style="2" customWidth="1"/>
    <col min="11009" max="11009" width="4.7109375" style="2" customWidth="1"/>
    <col min="11010" max="11020" width="5.42578125" style="2" customWidth="1"/>
    <col min="11021" max="11022" width="5.7109375" style="2" customWidth="1"/>
    <col min="11023" max="11251" width="9.140625" style="2"/>
    <col min="11252" max="11252" width="24" style="2" customWidth="1"/>
    <col min="11253" max="11264" width="3.7109375" style="2" customWidth="1"/>
    <col min="11265" max="11265" width="4.7109375" style="2" customWidth="1"/>
    <col min="11266" max="11276" width="5.42578125" style="2" customWidth="1"/>
    <col min="11277" max="11278" width="5.7109375" style="2" customWidth="1"/>
    <col min="11279" max="11507" width="9.140625" style="2"/>
    <col min="11508" max="11508" width="24" style="2" customWidth="1"/>
    <col min="11509" max="11520" width="3.7109375" style="2" customWidth="1"/>
    <col min="11521" max="11521" width="4.7109375" style="2" customWidth="1"/>
    <col min="11522" max="11532" width="5.42578125" style="2" customWidth="1"/>
    <col min="11533" max="11534" width="5.7109375" style="2" customWidth="1"/>
    <col min="11535" max="11763" width="9.140625" style="2"/>
    <col min="11764" max="11764" width="24" style="2" customWidth="1"/>
    <col min="11765" max="11776" width="3.7109375" style="2" customWidth="1"/>
    <col min="11777" max="11777" width="4.7109375" style="2" customWidth="1"/>
    <col min="11778" max="11788" width="5.42578125" style="2" customWidth="1"/>
    <col min="11789" max="11790" width="5.7109375" style="2" customWidth="1"/>
    <col min="11791" max="12019" width="9.140625" style="2"/>
    <col min="12020" max="12020" width="24" style="2" customWidth="1"/>
    <col min="12021" max="12032" width="3.7109375" style="2" customWidth="1"/>
    <col min="12033" max="12033" width="4.7109375" style="2" customWidth="1"/>
    <col min="12034" max="12044" width="5.42578125" style="2" customWidth="1"/>
    <col min="12045" max="12046" width="5.7109375" style="2" customWidth="1"/>
    <col min="12047" max="12275" width="9.140625" style="2"/>
    <col min="12276" max="12276" width="24" style="2" customWidth="1"/>
    <col min="12277" max="12288" width="3.7109375" style="2" customWidth="1"/>
    <col min="12289" max="12289" width="4.7109375" style="2" customWidth="1"/>
    <col min="12290" max="12300" width="5.42578125" style="2" customWidth="1"/>
    <col min="12301" max="12302" width="5.7109375" style="2" customWidth="1"/>
    <col min="12303" max="12531" width="9.140625" style="2"/>
    <col min="12532" max="12532" width="24" style="2" customWidth="1"/>
    <col min="12533" max="12544" width="3.7109375" style="2" customWidth="1"/>
    <col min="12545" max="12545" width="4.7109375" style="2" customWidth="1"/>
    <col min="12546" max="12556" width="5.42578125" style="2" customWidth="1"/>
    <col min="12557" max="12558" width="5.7109375" style="2" customWidth="1"/>
    <col min="12559" max="12787" width="9.140625" style="2"/>
    <col min="12788" max="12788" width="24" style="2" customWidth="1"/>
    <col min="12789" max="12800" width="3.7109375" style="2" customWidth="1"/>
    <col min="12801" max="12801" width="4.7109375" style="2" customWidth="1"/>
    <col min="12802" max="12812" width="5.42578125" style="2" customWidth="1"/>
    <col min="12813" max="12814" width="5.7109375" style="2" customWidth="1"/>
    <col min="12815" max="13043" width="9.140625" style="2"/>
    <col min="13044" max="13044" width="24" style="2" customWidth="1"/>
    <col min="13045" max="13056" width="3.7109375" style="2" customWidth="1"/>
    <col min="13057" max="13057" width="4.7109375" style="2" customWidth="1"/>
    <col min="13058" max="13068" width="5.42578125" style="2" customWidth="1"/>
    <col min="13069" max="13070" width="5.7109375" style="2" customWidth="1"/>
    <col min="13071" max="13299" width="9.140625" style="2"/>
    <col min="13300" max="13300" width="24" style="2" customWidth="1"/>
    <col min="13301" max="13312" width="3.7109375" style="2" customWidth="1"/>
    <col min="13313" max="13313" width="4.7109375" style="2" customWidth="1"/>
    <col min="13314" max="13324" width="5.42578125" style="2" customWidth="1"/>
    <col min="13325" max="13326" width="5.7109375" style="2" customWidth="1"/>
    <col min="13327" max="13555" width="9.140625" style="2"/>
    <col min="13556" max="13556" width="24" style="2" customWidth="1"/>
    <col min="13557" max="13568" width="3.7109375" style="2" customWidth="1"/>
    <col min="13569" max="13569" width="4.7109375" style="2" customWidth="1"/>
    <col min="13570" max="13580" width="5.42578125" style="2" customWidth="1"/>
    <col min="13581" max="13582" width="5.7109375" style="2" customWidth="1"/>
    <col min="13583" max="13811" width="9.140625" style="2"/>
    <col min="13812" max="13812" width="24" style="2" customWidth="1"/>
    <col min="13813" max="13824" width="3.7109375" style="2" customWidth="1"/>
    <col min="13825" max="13825" width="4.7109375" style="2" customWidth="1"/>
    <col min="13826" max="13836" width="5.42578125" style="2" customWidth="1"/>
    <col min="13837" max="13838" width="5.7109375" style="2" customWidth="1"/>
    <col min="13839" max="14067" width="9.140625" style="2"/>
    <col min="14068" max="14068" width="24" style="2" customWidth="1"/>
    <col min="14069" max="14080" width="3.7109375" style="2" customWidth="1"/>
    <col min="14081" max="14081" width="4.7109375" style="2" customWidth="1"/>
    <col min="14082" max="14092" width="5.42578125" style="2" customWidth="1"/>
    <col min="14093" max="14094" width="5.7109375" style="2" customWidth="1"/>
    <col min="14095" max="14323" width="9.140625" style="2"/>
    <col min="14324" max="14324" width="24" style="2" customWidth="1"/>
    <col min="14325" max="14336" width="3.7109375" style="2" customWidth="1"/>
    <col min="14337" max="14337" width="4.7109375" style="2" customWidth="1"/>
    <col min="14338" max="14348" width="5.42578125" style="2" customWidth="1"/>
    <col min="14349" max="14350" width="5.7109375" style="2" customWidth="1"/>
    <col min="14351" max="14579" width="9.140625" style="2"/>
    <col min="14580" max="14580" width="24" style="2" customWidth="1"/>
    <col min="14581" max="14592" width="3.7109375" style="2" customWidth="1"/>
    <col min="14593" max="14593" width="4.7109375" style="2" customWidth="1"/>
    <col min="14594" max="14604" width="5.42578125" style="2" customWidth="1"/>
    <col min="14605" max="14606" width="5.7109375" style="2" customWidth="1"/>
    <col min="14607" max="14835" width="9.140625" style="2"/>
    <col min="14836" max="14836" width="24" style="2" customWidth="1"/>
    <col min="14837" max="14848" width="3.7109375" style="2" customWidth="1"/>
    <col min="14849" max="14849" width="4.7109375" style="2" customWidth="1"/>
    <col min="14850" max="14860" width="5.42578125" style="2" customWidth="1"/>
    <col min="14861" max="14862" width="5.7109375" style="2" customWidth="1"/>
    <col min="14863" max="15091" width="9.140625" style="2"/>
    <col min="15092" max="15092" width="24" style="2" customWidth="1"/>
    <col min="15093" max="15104" width="3.7109375" style="2" customWidth="1"/>
    <col min="15105" max="15105" width="4.7109375" style="2" customWidth="1"/>
    <col min="15106" max="15116" width="5.42578125" style="2" customWidth="1"/>
    <col min="15117" max="15118" width="5.7109375" style="2" customWidth="1"/>
    <col min="15119" max="15347" width="9.140625" style="2"/>
    <col min="15348" max="15348" width="24" style="2" customWidth="1"/>
    <col min="15349" max="15360" width="3.7109375" style="2" customWidth="1"/>
    <col min="15361" max="15361" width="4.7109375" style="2" customWidth="1"/>
    <col min="15362" max="15372" width="5.42578125" style="2" customWidth="1"/>
    <col min="15373" max="15374" width="5.7109375" style="2" customWidth="1"/>
    <col min="15375" max="15603" width="9.140625" style="2"/>
    <col min="15604" max="15604" width="24" style="2" customWidth="1"/>
    <col min="15605" max="15616" width="3.7109375" style="2" customWidth="1"/>
    <col min="15617" max="15617" width="4.7109375" style="2" customWidth="1"/>
    <col min="15618" max="15628" width="5.42578125" style="2" customWidth="1"/>
    <col min="15629" max="15630" width="5.7109375" style="2" customWidth="1"/>
    <col min="15631" max="15859" width="9.140625" style="2"/>
    <col min="15860" max="15860" width="24" style="2" customWidth="1"/>
    <col min="15861" max="15872" width="3.7109375" style="2" customWidth="1"/>
    <col min="15873" max="15873" width="4.7109375" style="2" customWidth="1"/>
    <col min="15874" max="15884" width="5.42578125" style="2" customWidth="1"/>
    <col min="15885" max="15886" width="5.7109375" style="2" customWidth="1"/>
    <col min="15887" max="16115" width="9.140625" style="2"/>
    <col min="16116" max="16116" width="24" style="2" customWidth="1"/>
    <col min="16117" max="16128" width="3.7109375" style="2" customWidth="1"/>
    <col min="16129" max="16129" width="4.7109375" style="2" customWidth="1"/>
    <col min="16130" max="16140" width="5.42578125" style="2" customWidth="1"/>
    <col min="16141" max="16142" width="5.7109375" style="2" customWidth="1"/>
    <col min="16143" max="16384" width="9.140625" style="2"/>
  </cols>
  <sheetData>
    <row r="1" spans="1:15" ht="22.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5" ht="18" customHeight="1">
      <c r="A2" s="209" t="s">
        <v>119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5" ht="6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5" ht="15.75" customHeight="1" thickBot="1">
      <c r="A4" s="3" t="s">
        <v>121</v>
      </c>
      <c r="B4" s="3"/>
      <c r="C4" s="3"/>
      <c r="D4" s="3"/>
      <c r="F4" s="65"/>
      <c r="G4" s="65"/>
      <c r="I4" s="133">
        <f>M65</f>
        <v>35141</v>
      </c>
      <c r="K4" s="65"/>
      <c r="L4" s="66"/>
      <c r="M4" s="210">
        <v>41425</v>
      </c>
      <c r="N4" s="210"/>
    </row>
    <row r="5" spans="1:15" ht="12.75" customHeight="1">
      <c r="A5" s="223" t="s">
        <v>1</v>
      </c>
      <c r="B5" s="226" t="s">
        <v>2</v>
      </c>
      <c r="C5" s="227"/>
      <c r="D5" s="228"/>
      <c r="E5" s="226" t="s">
        <v>3</v>
      </c>
      <c r="F5" s="227"/>
      <c r="G5" s="228"/>
      <c r="H5" s="226" t="s">
        <v>4</v>
      </c>
      <c r="I5" s="227"/>
      <c r="J5" s="228"/>
      <c r="K5" s="211" t="s">
        <v>5</v>
      </c>
      <c r="L5" s="212"/>
      <c r="M5" s="213"/>
      <c r="N5" s="220" t="s">
        <v>54</v>
      </c>
    </row>
    <row r="6" spans="1:15" ht="12.75" customHeight="1">
      <c r="A6" s="224"/>
      <c r="B6" s="229"/>
      <c r="C6" s="230"/>
      <c r="D6" s="231"/>
      <c r="E6" s="229"/>
      <c r="F6" s="230"/>
      <c r="G6" s="231"/>
      <c r="H6" s="229"/>
      <c r="I6" s="230"/>
      <c r="J6" s="231"/>
      <c r="K6" s="214"/>
      <c r="L6" s="215"/>
      <c r="M6" s="216"/>
      <c r="N6" s="221"/>
    </row>
    <row r="7" spans="1:15" ht="15" customHeight="1">
      <c r="A7" s="224"/>
      <c r="B7" s="229"/>
      <c r="C7" s="230"/>
      <c r="D7" s="231"/>
      <c r="E7" s="229"/>
      <c r="F7" s="230"/>
      <c r="G7" s="231"/>
      <c r="H7" s="229"/>
      <c r="I7" s="230"/>
      <c r="J7" s="231"/>
      <c r="K7" s="214"/>
      <c r="L7" s="215"/>
      <c r="M7" s="216"/>
      <c r="N7" s="221"/>
    </row>
    <row r="8" spans="1:15" ht="9" customHeight="1">
      <c r="A8" s="224"/>
      <c r="B8" s="229"/>
      <c r="C8" s="230"/>
      <c r="D8" s="231"/>
      <c r="E8" s="229"/>
      <c r="F8" s="230"/>
      <c r="G8" s="231"/>
      <c r="H8" s="229"/>
      <c r="I8" s="230"/>
      <c r="J8" s="231"/>
      <c r="K8" s="214"/>
      <c r="L8" s="215"/>
      <c r="M8" s="216"/>
      <c r="N8" s="221"/>
    </row>
    <row r="9" spans="1:15" ht="15" customHeight="1">
      <c r="A9" s="224"/>
      <c r="B9" s="229"/>
      <c r="C9" s="230"/>
      <c r="D9" s="231"/>
      <c r="E9" s="229"/>
      <c r="F9" s="230"/>
      <c r="G9" s="231"/>
      <c r="H9" s="229"/>
      <c r="I9" s="230"/>
      <c r="J9" s="231"/>
      <c r="K9" s="214"/>
      <c r="L9" s="215"/>
      <c r="M9" s="216"/>
      <c r="N9" s="221"/>
    </row>
    <row r="10" spans="1:15" ht="9" customHeight="1">
      <c r="A10" s="224"/>
      <c r="B10" s="232"/>
      <c r="C10" s="233"/>
      <c r="D10" s="234"/>
      <c r="E10" s="232"/>
      <c r="F10" s="233"/>
      <c r="G10" s="234"/>
      <c r="H10" s="232"/>
      <c r="I10" s="233"/>
      <c r="J10" s="234"/>
      <c r="K10" s="217"/>
      <c r="L10" s="218"/>
      <c r="M10" s="219"/>
      <c r="N10" s="221"/>
    </row>
    <row r="11" spans="1:15" ht="15.75" customHeight="1" thickBot="1">
      <c r="A11" s="225"/>
      <c r="B11" s="6" t="s">
        <v>6</v>
      </c>
      <c r="C11" s="5" t="s">
        <v>7</v>
      </c>
      <c r="D11" s="7" t="s">
        <v>8</v>
      </c>
      <c r="E11" s="6" t="s">
        <v>6</v>
      </c>
      <c r="F11" s="5" t="s">
        <v>7</v>
      </c>
      <c r="G11" s="7" t="s">
        <v>8</v>
      </c>
      <c r="H11" s="6" t="s">
        <v>6</v>
      </c>
      <c r="I11" s="5" t="s">
        <v>7</v>
      </c>
      <c r="J11" s="7" t="s">
        <v>8</v>
      </c>
      <c r="K11" s="4" t="s">
        <v>6</v>
      </c>
      <c r="L11" s="5" t="s">
        <v>7</v>
      </c>
      <c r="M11" s="7" t="s">
        <v>8</v>
      </c>
      <c r="N11" s="8" t="s">
        <v>9</v>
      </c>
    </row>
    <row r="12" spans="1:15" s="19" customFormat="1" ht="15.75" customHeight="1">
      <c r="A12" s="9" t="s">
        <v>10</v>
      </c>
      <c r="B12" s="15">
        <v>0</v>
      </c>
      <c r="C12" s="16">
        <v>0</v>
      </c>
      <c r="D12" s="13">
        <f>SUM(B12:C12)</f>
        <v>0</v>
      </c>
      <c r="E12" s="15">
        <v>0</v>
      </c>
      <c r="F12" s="16">
        <v>0</v>
      </c>
      <c r="G12" s="13">
        <f>SUM(E12:F12)</f>
        <v>0</v>
      </c>
      <c r="H12" s="10">
        <v>0</v>
      </c>
      <c r="I12" s="11">
        <v>0</v>
      </c>
      <c r="J12" s="13">
        <f>SUM(H12:I12)</f>
        <v>0</v>
      </c>
      <c r="K12" s="14">
        <f>B12+E12+H12</f>
        <v>0</v>
      </c>
      <c r="L12" s="11">
        <f>C12+F12+I12</f>
        <v>0</v>
      </c>
      <c r="M12" s="17">
        <f>SUM(K12:L12)</f>
        <v>0</v>
      </c>
      <c r="N12" s="18">
        <f>(M12/$I$4)*100</f>
        <v>0</v>
      </c>
      <c r="O12" s="128"/>
    </row>
    <row r="13" spans="1:15" s="19" customFormat="1" ht="15.75" customHeight="1">
      <c r="A13" s="20" t="s">
        <v>11</v>
      </c>
      <c r="B13" s="21">
        <v>0</v>
      </c>
      <c r="C13" s="22">
        <v>0</v>
      </c>
      <c r="D13" s="23">
        <f t="shared" ref="D13:D24" si="0">SUM(B13:C13)</f>
        <v>0</v>
      </c>
      <c r="E13" s="21">
        <v>0</v>
      </c>
      <c r="F13" s="22">
        <v>0</v>
      </c>
      <c r="G13" s="24">
        <f t="shared" ref="G13:G24" si="1">SUM(E13:F13)</f>
        <v>0</v>
      </c>
      <c r="H13" s="21">
        <v>0</v>
      </c>
      <c r="I13" s="22">
        <v>0</v>
      </c>
      <c r="J13" s="24">
        <f t="shared" ref="J13:J24" si="2">SUM(H13:I13)</f>
        <v>0</v>
      </c>
      <c r="K13" s="25">
        <f t="shared" ref="K13:K24" si="3">B13+E13+H13</f>
        <v>0</v>
      </c>
      <c r="L13" s="22">
        <f t="shared" ref="L13:L24" si="4">C13+F13+I13</f>
        <v>0</v>
      </c>
      <c r="M13" s="26">
        <f t="shared" ref="M13:M24" si="5">SUM(K13:L13)</f>
        <v>0</v>
      </c>
      <c r="N13" s="27">
        <f t="shared" ref="N13:N25" si="6">(M13/$I$4)*100</f>
        <v>0</v>
      </c>
      <c r="O13" s="128"/>
    </row>
    <row r="14" spans="1:15" s="19" customFormat="1" ht="15.75" customHeight="1">
      <c r="A14" s="20" t="s">
        <v>12</v>
      </c>
      <c r="B14" s="21">
        <v>1003</v>
      </c>
      <c r="C14" s="22">
        <v>504</v>
      </c>
      <c r="D14" s="23">
        <f t="shared" si="0"/>
        <v>1507</v>
      </c>
      <c r="E14" s="21">
        <v>554</v>
      </c>
      <c r="F14" s="22">
        <v>216</v>
      </c>
      <c r="G14" s="24">
        <f t="shared" si="1"/>
        <v>770</v>
      </c>
      <c r="H14" s="21">
        <v>0</v>
      </c>
      <c r="I14" s="22">
        <v>0</v>
      </c>
      <c r="J14" s="24">
        <f t="shared" si="2"/>
        <v>0</v>
      </c>
      <c r="K14" s="25">
        <f t="shared" si="3"/>
        <v>1557</v>
      </c>
      <c r="L14" s="22">
        <f t="shared" si="4"/>
        <v>720</v>
      </c>
      <c r="M14" s="26">
        <f t="shared" si="5"/>
        <v>2277</v>
      </c>
      <c r="N14" s="27">
        <f t="shared" si="6"/>
        <v>6.479610711135142</v>
      </c>
      <c r="O14" s="128"/>
    </row>
    <row r="15" spans="1:15" s="19" customFormat="1" ht="15.75" customHeight="1">
      <c r="A15" s="20" t="s">
        <v>13</v>
      </c>
      <c r="B15" s="21">
        <v>1550</v>
      </c>
      <c r="C15" s="22">
        <v>1040</v>
      </c>
      <c r="D15" s="23">
        <f t="shared" si="0"/>
        <v>2590</v>
      </c>
      <c r="E15" s="21">
        <v>1283</v>
      </c>
      <c r="F15" s="22">
        <v>924</v>
      </c>
      <c r="G15" s="24">
        <f t="shared" si="1"/>
        <v>2207</v>
      </c>
      <c r="H15" s="21">
        <v>0</v>
      </c>
      <c r="I15" s="22">
        <v>0</v>
      </c>
      <c r="J15" s="24">
        <f t="shared" si="2"/>
        <v>0</v>
      </c>
      <c r="K15" s="25">
        <f t="shared" si="3"/>
        <v>2833</v>
      </c>
      <c r="L15" s="22">
        <f t="shared" si="4"/>
        <v>1964</v>
      </c>
      <c r="M15" s="26">
        <f t="shared" si="5"/>
        <v>4797</v>
      </c>
      <c r="N15" s="27">
        <f t="shared" si="6"/>
        <v>13.650721379585102</v>
      </c>
      <c r="O15" s="128"/>
    </row>
    <row r="16" spans="1:15" s="19" customFormat="1" ht="15.75" customHeight="1">
      <c r="A16" s="20" t="s">
        <v>14</v>
      </c>
      <c r="B16" s="21">
        <v>145</v>
      </c>
      <c r="C16" s="22">
        <v>132</v>
      </c>
      <c r="D16" s="23">
        <f t="shared" si="0"/>
        <v>277</v>
      </c>
      <c r="E16" s="21">
        <v>0</v>
      </c>
      <c r="F16" s="22">
        <v>0</v>
      </c>
      <c r="G16" s="24">
        <f t="shared" si="1"/>
        <v>0</v>
      </c>
      <c r="H16" s="21">
        <v>0</v>
      </c>
      <c r="I16" s="22">
        <v>0</v>
      </c>
      <c r="J16" s="24">
        <f t="shared" si="2"/>
        <v>0</v>
      </c>
      <c r="K16" s="25">
        <f t="shared" si="3"/>
        <v>145</v>
      </c>
      <c r="L16" s="22">
        <f t="shared" si="4"/>
        <v>132</v>
      </c>
      <c r="M16" s="26">
        <f t="shared" si="5"/>
        <v>277</v>
      </c>
      <c r="N16" s="27">
        <f t="shared" si="6"/>
        <v>0.78825303776215816</v>
      </c>
      <c r="O16" s="128"/>
    </row>
    <row r="17" spans="1:19" s="19" customFormat="1" ht="15.75" customHeight="1">
      <c r="A17" s="20" t="s">
        <v>15</v>
      </c>
      <c r="B17" s="21">
        <v>0</v>
      </c>
      <c r="C17" s="22">
        <v>0</v>
      </c>
      <c r="D17" s="23">
        <f t="shared" si="0"/>
        <v>0</v>
      </c>
      <c r="E17" s="21">
        <v>0</v>
      </c>
      <c r="F17" s="22">
        <v>0</v>
      </c>
      <c r="G17" s="24">
        <f t="shared" si="1"/>
        <v>0</v>
      </c>
      <c r="H17" s="21">
        <v>0</v>
      </c>
      <c r="I17" s="22">
        <v>0</v>
      </c>
      <c r="J17" s="24">
        <f t="shared" si="2"/>
        <v>0</v>
      </c>
      <c r="K17" s="25">
        <f t="shared" si="3"/>
        <v>0</v>
      </c>
      <c r="L17" s="22">
        <f t="shared" si="4"/>
        <v>0</v>
      </c>
      <c r="M17" s="26">
        <f t="shared" si="5"/>
        <v>0</v>
      </c>
      <c r="N17" s="27">
        <f t="shared" si="6"/>
        <v>0</v>
      </c>
      <c r="O17" s="128"/>
    </row>
    <row r="18" spans="1:19" s="19" customFormat="1" ht="15.75" customHeight="1">
      <c r="A18" s="20" t="s">
        <v>16</v>
      </c>
      <c r="B18" s="21">
        <v>1528</v>
      </c>
      <c r="C18" s="22">
        <v>1070</v>
      </c>
      <c r="D18" s="23">
        <f t="shared" si="0"/>
        <v>2598</v>
      </c>
      <c r="E18" s="21">
        <v>956</v>
      </c>
      <c r="F18" s="22">
        <v>878</v>
      </c>
      <c r="G18" s="24">
        <f t="shared" si="1"/>
        <v>1834</v>
      </c>
      <c r="H18" s="21">
        <v>0</v>
      </c>
      <c r="I18" s="22">
        <v>0</v>
      </c>
      <c r="J18" s="24">
        <f t="shared" si="2"/>
        <v>0</v>
      </c>
      <c r="K18" s="25">
        <f t="shared" si="3"/>
        <v>2484</v>
      </c>
      <c r="L18" s="22">
        <f t="shared" si="4"/>
        <v>1948</v>
      </c>
      <c r="M18" s="26">
        <f t="shared" si="5"/>
        <v>4432</v>
      </c>
      <c r="N18" s="27">
        <f t="shared" si="6"/>
        <v>12.612048604194531</v>
      </c>
      <c r="O18" s="128"/>
      <c r="Q18" s="28"/>
    </row>
    <row r="19" spans="1:19" s="19" customFormat="1" ht="15.75" customHeight="1">
      <c r="A19" s="20" t="s">
        <v>17</v>
      </c>
      <c r="B19" s="21">
        <v>0</v>
      </c>
      <c r="C19" s="22">
        <v>0</v>
      </c>
      <c r="D19" s="23">
        <f t="shared" si="0"/>
        <v>0</v>
      </c>
      <c r="E19" s="21">
        <v>0</v>
      </c>
      <c r="F19" s="22">
        <v>0</v>
      </c>
      <c r="G19" s="24">
        <f t="shared" si="1"/>
        <v>0</v>
      </c>
      <c r="H19" s="21">
        <v>0</v>
      </c>
      <c r="I19" s="22">
        <v>0</v>
      </c>
      <c r="J19" s="24">
        <f t="shared" si="2"/>
        <v>0</v>
      </c>
      <c r="K19" s="25">
        <f t="shared" si="3"/>
        <v>0</v>
      </c>
      <c r="L19" s="22">
        <f t="shared" si="4"/>
        <v>0</v>
      </c>
      <c r="M19" s="26">
        <f t="shared" si="5"/>
        <v>0</v>
      </c>
      <c r="N19" s="27">
        <f t="shared" si="6"/>
        <v>0</v>
      </c>
      <c r="O19" s="128"/>
      <c r="Q19" s="28"/>
    </row>
    <row r="20" spans="1:19" s="19" customFormat="1" ht="15.75" customHeight="1">
      <c r="A20" s="20" t="s">
        <v>18</v>
      </c>
      <c r="B20" s="21">
        <v>520</v>
      </c>
      <c r="C20" s="22">
        <v>959</v>
      </c>
      <c r="D20" s="23">
        <f t="shared" si="0"/>
        <v>1479</v>
      </c>
      <c r="E20" s="21">
        <v>222</v>
      </c>
      <c r="F20" s="22">
        <v>441</v>
      </c>
      <c r="G20" s="24">
        <f t="shared" si="1"/>
        <v>663</v>
      </c>
      <c r="H20" s="21">
        <v>0</v>
      </c>
      <c r="I20" s="22">
        <v>0</v>
      </c>
      <c r="J20" s="24">
        <f t="shared" si="2"/>
        <v>0</v>
      </c>
      <c r="K20" s="25">
        <f t="shared" si="3"/>
        <v>742</v>
      </c>
      <c r="L20" s="22">
        <f t="shared" si="4"/>
        <v>1400</v>
      </c>
      <c r="M20" s="26">
        <f t="shared" si="5"/>
        <v>2142</v>
      </c>
      <c r="N20" s="27">
        <f t="shared" si="6"/>
        <v>6.0954440681824646</v>
      </c>
      <c r="O20" s="128"/>
      <c r="Q20" s="28"/>
    </row>
    <row r="21" spans="1:19" ht="15.75" customHeight="1">
      <c r="A21" s="20" t="s">
        <v>19</v>
      </c>
      <c r="B21" s="21">
        <v>27</v>
      </c>
      <c r="C21" s="22">
        <v>354</v>
      </c>
      <c r="D21" s="23">
        <f t="shared" si="0"/>
        <v>381</v>
      </c>
      <c r="E21" s="21">
        <v>32</v>
      </c>
      <c r="F21" s="22">
        <v>171</v>
      </c>
      <c r="G21" s="24">
        <f t="shared" si="1"/>
        <v>203</v>
      </c>
      <c r="H21" s="21">
        <v>0</v>
      </c>
      <c r="I21" s="22">
        <v>0</v>
      </c>
      <c r="J21" s="24">
        <f t="shared" si="2"/>
        <v>0</v>
      </c>
      <c r="K21" s="25">
        <f t="shared" si="3"/>
        <v>59</v>
      </c>
      <c r="L21" s="22">
        <f t="shared" si="4"/>
        <v>525</v>
      </c>
      <c r="M21" s="26">
        <f t="shared" si="5"/>
        <v>584</v>
      </c>
      <c r="N21" s="29">
        <f t="shared" si="6"/>
        <v>1.6618764406249111</v>
      </c>
      <c r="P21" s="19"/>
    </row>
    <row r="22" spans="1:19" ht="15.75" customHeight="1">
      <c r="A22" s="20" t="s">
        <v>20</v>
      </c>
      <c r="B22" s="21">
        <v>41</v>
      </c>
      <c r="C22" s="22">
        <v>341</v>
      </c>
      <c r="D22" s="23">
        <f t="shared" si="0"/>
        <v>382</v>
      </c>
      <c r="E22" s="21">
        <v>15</v>
      </c>
      <c r="F22" s="22">
        <v>144</v>
      </c>
      <c r="G22" s="24">
        <f t="shared" si="1"/>
        <v>159</v>
      </c>
      <c r="H22" s="21">
        <v>0</v>
      </c>
      <c r="I22" s="22">
        <v>0</v>
      </c>
      <c r="J22" s="24">
        <f t="shared" si="2"/>
        <v>0</v>
      </c>
      <c r="K22" s="25">
        <f t="shared" si="3"/>
        <v>56</v>
      </c>
      <c r="L22" s="22">
        <f t="shared" si="4"/>
        <v>485</v>
      </c>
      <c r="M22" s="26">
        <f t="shared" si="5"/>
        <v>541</v>
      </c>
      <c r="N22" s="29">
        <f t="shared" si="6"/>
        <v>1.5395122506473919</v>
      </c>
      <c r="P22" s="19"/>
    </row>
    <row r="23" spans="1:19" ht="15.75" customHeight="1">
      <c r="A23" s="20" t="s">
        <v>21</v>
      </c>
      <c r="B23" s="21">
        <v>310</v>
      </c>
      <c r="C23" s="22">
        <v>273</v>
      </c>
      <c r="D23" s="23">
        <f t="shared" si="0"/>
        <v>583</v>
      </c>
      <c r="E23" s="21">
        <v>0</v>
      </c>
      <c r="F23" s="22">
        <v>0</v>
      </c>
      <c r="G23" s="24">
        <f t="shared" si="1"/>
        <v>0</v>
      </c>
      <c r="H23" s="21">
        <v>0</v>
      </c>
      <c r="I23" s="22">
        <v>0</v>
      </c>
      <c r="J23" s="24">
        <f t="shared" si="2"/>
        <v>0</v>
      </c>
      <c r="K23" s="25">
        <f t="shared" si="3"/>
        <v>310</v>
      </c>
      <c r="L23" s="22">
        <f t="shared" si="4"/>
        <v>273</v>
      </c>
      <c r="M23" s="26">
        <f t="shared" si="5"/>
        <v>583</v>
      </c>
      <c r="N23" s="29">
        <f t="shared" si="6"/>
        <v>1.6590307617882247</v>
      </c>
      <c r="P23" s="19"/>
    </row>
    <row r="24" spans="1:19" ht="15.75" customHeight="1">
      <c r="A24" s="20" t="s">
        <v>22</v>
      </c>
      <c r="B24" s="21">
        <v>83</v>
      </c>
      <c r="C24" s="22">
        <v>306</v>
      </c>
      <c r="D24" s="23">
        <f t="shared" si="0"/>
        <v>389</v>
      </c>
      <c r="E24" s="21">
        <v>0</v>
      </c>
      <c r="F24" s="22">
        <v>0</v>
      </c>
      <c r="G24" s="24">
        <f t="shared" si="1"/>
        <v>0</v>
      </c>
      <c r="H24" s="21">
        <v>0</v>
      </c>
      <c r="I24" s="22">
        <v>0</v>
      </c>
      <c r="J24" s="24">
        <f t="shared" si="2"/>
        <v>0</v>
      </c>
      <c r="K24" s="25">
        <f t="shared" si="3"/>
        <v>83</v>
      </c>
      <c r="L24" s="22">
        <f t="shared" si="4"/>
        <v>306</v>
      </c>
      <c r="M24" s="26">
        <f t="shared" si="5"/>
        <v>389</v>
      </c>
      <c r="N24" s="29">
        <f t="shared" si="6"/>
        <v>1.1069690674710453</v>
      </c>
      <c r="P24" s="19"/>
    </row>
    <row r="25" spans="1:19" ht="15.75" customHeight="1" thickBot="1">
      <c r="A25" s="30" t="s">
        <v>23</v>
      </c>
      <c r="B25" s="31">
        <f t="shared" ref="B25:M25" si="7">SUM(B12:B24)</f>
        <v>5207</v>
      </c>
      <c r="C25" s="32">
        <f t="shared" si="7"/>
        <v>4979</v>
      </c>
      <c r="D25" s="33">
        <f t="shared" si="7"/>
        <v>10186</v>
      </c>
      <c r="E25" s="31">
        <f t="shared" si="7"/>
        <v>3062</v>
      </c>
      <c r="F25" s="32">
        <f t="shared" si="7"/>
        <v>2774</v>
      </c>
      <c r="G25" s="34">
        <f t="shared" si="7"/>
        <v>5836</v>
      </c>
      <c r="H25" s="31">
        <f t="shared" si="7"/>
        <v>0</v>
      </c>
      <c r="I25" s="32">
        <f t="shared" si="7"/>
        <v>0</v>
      </c>
      <c r="J25" s="34">
        <f t="shared" si="7"/>
        <v>0</v>
      </c>
      <c r="K25" s="35">
        <f t="shared" si="7"/>
        <v>8269</v>
      </c>
      <c r="L25" s="32">
        <f t="shared" si="7"/>
        <v>7753</v>
      </c>
      <c r="M25" s="36">
        <f t="shared" si="7"/>
        <v>16022</v>
      </c>
      <c r="N25" s="37">
        <f t="shared" si="6"/>
        <v>45.59346632139097</v>
      </c>
      <c r="P25" s="19"/>
    </row>
    <row r="26" spans="1:19" ht="9" customHeight="1" thickBo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P26" s="19"/>
    </row>
    <row r="27" spans="1:19" ht="15.75" customHeight="1">
      <c r="A27" s="40" t="s">
        <v>24</v>
      </c>
      <c r="B27" s="43">
        <v>658</v>
      </c>
      <c r="C27" s="16">
        <v>316</v>
      </c>
      <c r="D27" s="42">
        <f t="shared" ref="D27:D32" si="8">SUM(B27:C27)</f>
        <v>974</v>
      </c>
      <c r="E27" s="41">
        <v>155</v>
      </c>
      <c r="F27" s="16">
        <v>86</v>
      </c>
      <c r="G27" s="42">
        <f t="shared" ref="G27:G32" si="9">SUM(E27:F27)</f>
        <v>241</v>
      </c>
      <c r="H27" s="41">
        <v>0</v>
      </c>
      <c r="I27" s="16">
        <v>0</v>
      </c>
      <c r="J27" s="44">
        <f t="shared" ref="J27:J32" si="10">SUM(H27:I27)</f>
        <v>0</v>
      </c>
      <c r="K27" s="41">
        <f>B27+E27+H27</f>
        <v>813</v>
      </c>
      <c r="L27" s="16">
        <f>C27+F27+I27</f>
        <v>402</v>
      </c>
      <c r="M27" s="45">
        <f t="shared" ref="M27:M32" si="11">SUM(K27:L27)</f>
        <v>1215</v>
      </c>
      <c r="N27" s="46">
        <f t="shared" ref="N27:N33" si="12">(M27/$I$4)*100</f>
        <v>3.4574997865740871</v>
      </c>
      <c r="P27" s="19"/>
      <c r="S27" s="2" t="s">
        <v>25</v>
      </c>
    </row>
    <row r="28" spans="1:19" ht="15.75" customHeight="1">
      <c r="A28" s="47" t="s">
        <v>26</v>
      </c>
      <c r="B28" s="25">
        <v>131</v>
      </c>
      <c r="C28" s="22">
        <v>282</v>
      </c>
      <c r="D28" s="23">
        <f t="shared" si="8"/>
        <v>413</v>
      </c>
      <c r="E28" s="21">
        <v>0</v>
      </c>
      <c r="F28" s="22">
        <v>0</v>
      </c>
      <c r="G28" s="23">
        <f t="shared" si="9"/>
        <v>0</v>
      </c>
      <c r="H28" s="21">
        <v>0</v>
      </c>
      <c r="I28" s="22">
        <v>0</v>
      </c>
      <c r="J28" s="24">
        <f t="shared" si="10"/>
        <v>0</v>
      </c>
      <c r="K28" s="21">
        <f t="shared" ref="K28:K32" si="13">B28+E28+H28</f>
        <v>131</v>
      </c>
      <c r="L28" s="22">
        <f t="shared" ref="L28:L32" si="14">C28+F28+I28</f>
        <v>282</v>
      </c>
      <c r="M28" s="26">
        <f t="shared" si="11"/>
        <v>413</v>
      </c>
      <c r="N28" s="29">
        <f t="shared" si="12"/>
        <v>1.175265359551521</v>
      </c>
      <c r="P28" s="19"/>
    </row>
    <row r="29" spans="1:19" ht="15.75" customHeight="1">
      <c r="A29" s="47" t="s">
        <v>27</v>
      </c>
      <c r="B29" s="25">
        <v>50</v>
      </c>
      <c r="C29" s="22">
        <v>53</v>
      </c>
      <c r="D29" s="23">
        <f t="shared" si="8"/>
        <v>103</v>
      </c>
      <c r="E29" s="21">
        <v>22</v>
      </c>
      <c r="F29" s="22">
        <v>33</v>
      </c>
      <c r="G29" s="23">
        <f t="shared" si="9"/>
        <v>55</v>
      </c>
      <c r="H29" s="21">
        <v>0</v>
      </c>
      <c r="I29" s="22">
        <v>0</v>
      </c>
      <c r="J29" s="24">
        <f t="shared" si="10"/>
        <v>0</v>
      </c>
      <c r="K29" s="21">
        <f t="shared" si="13"/>
        <v>72</v>
      </c>
      <c r="L29" s="22">
        <f t="shared" si="14"/>
        <v>86</v>
      </c>
      <c r="M29" s="26">
        <f t="shared" si="11"/>
        <v>158</v>
      </c>
      <c r="N29" s="29">
        <f t="shared" si="12"/>
        <v>0.4496172561964657</v>
      </c>
    </row>
    <row r="30" spans="1:19" ht="15.75" customHeight="1">
      <c r="A30" s="47" t="s">
        <v>120</v>
      </c>
      <c r="B30" s="25">
        <v>198</v>
      </c>
      <c r="C30" s="22">
        <v>243</v>
      </c>
      <c r="D30" s="23">
        <f>SUM(B30:C30)</f>
        <v>441</v>
      </c>
      <c r="E30" s="21">
        <v>141</v>
      </c>
      <c r="F30" s="22">
        <v>263</v>
      </c>
      <c r="G30" s="23">
        <f>SUM(E30:F30)</f>
        <v>404</v>
      </c>
      <c r="H30" s="21">
        <v>0</v>
      </c>
      <c r="I30" s="22">
        <v>0</v>
      </c>
      <c r="J30" s="24">
        <f>SUM(H30:I30)</f>
        <v>0</v>
      </c>
      <c r="K30" s="21">
        <f>B30+E30+H30</f>
        <v>339</v>
      </c>
      <c r="L30" s="22">
        <f>C30+F30+I30</f>
        <v>506</v>
      </c>
      <c r="M30" s="26">
        <f>SUM(K30:L30)</f>
        <v>845</v>
      </c>
      <c r="N30" s="29">
        <f>(M30/$I$4)*100</f>
        <v>2.4045986170000853</v>
      </c>
      <c r="R30" s="48"/>
    </row>
    <row r="31" spans="1:19" ht="15.75" customHeight="1">
      <c r="A31" s="47" t="s">
        <v>28</v>
      </c>
      <c r="B31" s="25">
        <v>0</v>
      </c>
      <c r="C31" s="22">
        <v>0</v>
      </c>
      <c r="D31" s="23">
        <f t="shared" si="8"/>
        <v>0</v>
      </c>
      <c r="E31" s="21">
        <v>0</v>
      </c>
      <c r="F31" s="22">
        <v>0</v>
      </c>
      <c r="G31" s="23">
        <f t="shared" si="9"/>
        <v>0</v>
      </c>
      <c r="H31" s="21">
        <v>0</v>
      </c>
      <c r="I31" s="22">
        <v>0</v>
      </c>
      <c r="J31" s="24">
        <f t="shared" si="10"/>
        <v>0</v>
      </c>
      <c r="K31" s="21">
        <f t="shared" si="13"/>
        <v>0</v>
      </c>
      <c r="L31" s="22">
        <f t="shared" si="14"/>
        <v>0</v>
      </c>
      <c r="M31" s="26">
        <f t="shared" si="11"/>
        <v>0</v>
      </c>
      <c r="N31" s="29">
        <f t="shared" si="12"/>
        <v>0</v>
      </c>
    </row>
    <row r="32" spans="1:19" ht="15.75" customHeight="1">
      <c r="A32" s="47" t="s">
        <v>29</v>
      </c>
      <c r="B32" s="25">
        <v>74</v>
      </c>
      <c r="C32" s="22">
        <v>143</v>
      </c>
      <c r="D32" s="23">
        <f t="shared" si="8"/>
        <v>217</v>
      </c>
      <c r="E32" s="21">
        <v>0</v>
      </c>
      <c r="F32" s="22">
        <v>0</v>
      </c>
      <c r="G32" s="23">
        <f t="shared" si="9"/>
        <v>0</v>
      </c>
      <c r="H32" s="21">
        <v>0</v>
      </c>
      <c r="I32" s="22">
        <v>0</v>
      </c>
      <c r="J32" s="24">
        <f t="shared" si="10"/>
        <v>0</v>
      </c>
      <c r="K32" s="21">
        <f t="shared" si="13"/>
        <v>74</v>
      </c>
      <c r="L32" s="22">
        <f t="shared" si="14"/>
        <v>143</v>
      </c>
      <c r="M32" s="26">
        <f t="shared" si="11"/>
        <v>217</v>
      </c>
      <c r="N32" s="29">
        <f t="shared" si="12"/>
        <v>0.61751230756096864</v>
      </c>
    </row>
    <row r="33" spans="1:18" ht="15.75" customHeight="1" thickBot="1">
      <c r="A33" s="49" t="s">
        <v>30</v>
      </c>
      <c r="B33" s="31">
        <f t="shared" ref="B33:M33" si="15">SUM(B27:B32)</f>
        <v>1111</v>
      </c>
      <c r="C33" s="32">
        <f t="shared" si="15"/>
        <v>1037</v>
      </c>
      <c r="D33" s="34">
        <f t="shared" si="15"/>
        <v>2148</v>
      </c>
      <c r="E33" s="31">
        <f t="shared" si="15"/>
        <v>318</v>
      </c>
      <c r="F33" s="32">
        <f t="shared" si="15"/>
        <v>382</v>
      </c>
      <c r="G33" s="33">
        <f t="shared" si="15"/>
        <v>700</v>
      </c>
      <c r="H33" s="31">
        <f t="shared" si="15"/>
        <v>0</v>
      </c>
      <c r="I33" s="32">
        <f t="shared" si="15"/>
        <v>0</v>
      </c>
      <c r="J33" s="34">
        <f t="shared" si="15"/>
        <v>0</v>
      </c>
      <c r="K33" s="31">
        <f t="shared" si="15"/>
        <v>1429</v>
      </c>
      <c r="L33" s="32">
        <f t="shared" si="15"/>
        <v>1419</v>
      </c>
      <c r="M33" s="36">
        <f t="shared" si="15"/>
        <v>2848</v>
      </c>
      <c r="N33" s="50">
        <f t="shared" si="12"/>
        <v>8.1044933268831283</v>
      </c>
    </row>
    <row r="34" spans="1:18" ht="9" customHeight="1" thickBo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8" ht="15.75" customHeight="1">
      <c r="A35" s="40" t="s">
        <v>31</v>
      </c>
      <c r="B35" s="43">
        <v>436</v>
      </c>
      <c r="C35" s="16">
        <v>248</v>
      </c>
      <c r="D35" s="42">
        <f t="shared" ref="D35:D49" si="16">SUM(B35:C35)</f>
        <v>684</v>
      </c>
      <c r="E35" s="41">
        <v>191</v>
      </c>
      <c r="F35" s="16">
        <v>73</v>
      </c>
      <c r="G35" s="42">
        <f t="shared" ref="G35:G49" si="17">SUM(E35:F35)</f>
        <v>264</v>
      </c>
      <c r="H35" s="41">
        <v>0</v>
      </c>
      <c r="I35" s="16">
        <v>0</v>
      </c>
      <c r="J35" s="44">
        <f t="shared" ref="J35:J49" si="18">SUM(H35:I35)</f>
        <v>0</v>
      </c>
      <c r="K35" s="41">
        <f>B35+E35+H35</f>
        <v>627</v>
      </c>
      <c r="L35" s="16">
        <f>C35+F35+I35</f>
        <v>321</v>
      </c>
      <c r="M35" s="45">
        <f t="shared" ref="M35:M49" si="19">SUM(K35:L35)</f>
        <v>948</v>
      </c>
      <c r="N35" s="46">
        <f t="shared" ref="N35:N50" si="20">(M35/$I$4)*100</f>
        <v>2.6977035371787941</v>
      </c>
    </row>
    <row r="36" spans="1:18" ht="15.75" customHeight="1">
      <c r="A36" s="47" t="s">
        <v>32</v>
      </c>
      <c r="B36" s="25">
        <v>842</v>
      </c>
      <c r="C36" s="22">
        <v>1694</v>
      </c>
      <c r="D36" s="23">
        <f t="shared" si="16"/>
        <v>2536</v>
      </c>
      <c r="E36" s="21">
        <v>696</v>
      </c>
      <c r="F36" s="22">
        <v>1272</v>
      </c>
      <c r="G36" s="23">
        <f t="shared" si="17"/>
        <v>1968</v>
      </c>
      <c r="H36" s="21">
        <v>0</v>
      </c>
      <c r="I36" s="22">
        <v>0</v>
      </c>
      <c r="J36" s="24">
        <f t="shared" si="18"/>
        <v>0</v>
      </c>
      <c r="K36" s="21">
        <f t="shared" ref="K36:K49" si="21">B36+E36+H36</f>
        <v>1538</v>
      </c>
      <c r="L36" s="22">
        <f t="shared" ref="L36:L49" si="22">C36+F36+I36</f>
        <v>2966</v>
      </c>
      <c r="M36" s="26">
        <f t="shared" si="19"/>
        <v>4504</v>
      </c>
      <c r="N36" s="29">
        <f t="shared" si="20"/>
        <v>12.816937480435959</v>
      </c>
    </row>
    <row r="37" spans="1:18" ht="15.75" customHeight="1">
      <c r="A37" s="47" t="s">
        <v>33</v>
      </c>
      <c r="B37" s="25">
        <v>87</v>
      </c>
      <c r="C37" s="25">
        <v>74</v>
      </c>
      <c r="D37" s="24">
        <f t="shared" si="16"/>
        <v>161</v>
      </c>
      <c r="E37" s="25">
        <v>0</v>
      </c>
      <c r="F37" s="25">
        <v>0</v>
      </c>
      <c r="G37" s="23">
        <f t="shared" si="17"/>
        <v>0</v>
      </c>
      <c r="H37" s="21">
        <v>0</v>
      </c>
      <c r="I37" s="22">
        <v>0</v>
      </c>
      <c r="J37" s="24">
        <f t="shared" si="18"/>
        <v>0</v>
      </c>
      <c r="K37" s="21">
        <f t="shared" si="21"/>
        <v>87</v>
      </c>
      <c r="L37" s="22">
        <f t="shared" si="22"/>
        <v>74</v>
      </c>
      <c r="M37" s="26">
        <f t="shared" si="19"/>
        <v>161</v>
      </c>
      <c r="N37" s="29">
        <f t="shared" si="20"/>
        <v>0.45815429270652508</v>
      </c>
    </row>
    <row r="38" spans="1:18" ht="15.75" customHeight="1">
      <c r="A38" s="47" t="s">
        <v>34</v>
      </c>
      <c r="B38" s="25">
        <v>207</v>
      </c>
      <c r="C38" s="22">
        <v>142</v>
      </c>
      <c r="D38" s="24">
        <f t="shared" si="16"/>
        <v>349</v>
      </c>
      <c r="E38" s="21">
        <v>121</v>
      </c>
      <c r="F38" s="22">
        <v>118</v>
      </c>
      <c r="G38" s="23">
        <f t="shared" si="17"/>
        <v>239</v>
      </c>
      <c r="H38" s="21">
        <v>0</v>
      </c>
      <c r="I38" s="22">
        <v>0</v>
      </c>
      <c r="J38" s="24">
        <f t="shared" si="18"/>
        <v>0</v>
      </c>
      <c r="K38" s="21">
        <f t="shared" si="21"/>
        <v>328</v>
      </c>
      <c r="L38" s="22">
        <f t="shared" si="22"/>
        <v>260</v>
      </c>
      <c r="M38" s="26">
        <f t="shared" si="19"/>
        <v>588</v>
      </c>
      <c r="N38" s="29">
        <f t="shared" si="20"/>
        <v>1.673259155971657</v>
      </c>
    </row>
    <row r="39" spans="1:18" ht="15.75" customHeight="1">
      <c r="A39" s="47" t="s">
        <v>35</v>
      </c>
      <c r="B39" s="25">
        <v>711</v>
      </c>
      <c r="C39" s="22">
        <v>1665</v>
      </c>
      <c r="D39" s="24">
        <f t="shared" si="16"/>
        <v>2376</v>
      </c>
      <c r="E39" s="21">
        <v>270</v>
      </c>
      <c r="F39" s="22">
        <v>714</v>
      </c>
      <c r="G39" s="23">
        <f t="shared" si="17"/>
        <v>984</v>
      </c>
      <c r="H39" s="21">
        <v>0</v>
      </c>
      <c r="I39" s="22">
        <v>0</v>
      </c>
      <c r="J39" s="24">
        <f t="shared" si="18"/>
        <v>0</v>
      </c>
      <c r="K39" s="21">
        <f t="shared" si="21"/>
        <v>981</v>
      </c>
      <c r="L39" s="22">
        <f t="shared" si="22"/>
        <v>2379</v>
      </c>
      <c r="M39" s="26">
        <f t="shared" si="19"/>
        <v>3360</v>
      </c>
      <c r="N39" s="29">
        <f t="shared" si="20"/>
        <v>9.561480891266612</v>
      </c>
    </row>
    <row r="40" spans="1:18" ht="15.75" customHeight="1">
      <c r="A40" s="47" t="s">
        <v>36</v>
      </c>
      <c r="B40" s="25">
        <v>271</v>
      </c>
      <c r="C40" s="22">
        <v>430</v>
      </c>
      <c r="D40" s="23">
        <f t="shared" si="16"/>
        <v>701</v>
      </c>
      <c r="E40" s="21">
        <v>3</v>
      </c>
      <c r="F40" s="22">
        <v>36</v>
      </c>
      <c r="G40" s="23">
        <f t="shared" si="17"/>
        <v>39</v>
      </c>
      <c r="H40" s="21">
        <v>0</v>
      </c>
      <c r="I40" s="22">
        <v>0</v>
      </c>
      <c r="J40" s="24">
        <f t="shared" si="18"/>
        <v>0</v>
      </c>
      <c r="K40" s="21">
        <f t="shared" si="21"/>
        <v>274</v>
      </c>
      <c r="L40" s="22">
        <f t="shared" si="22"/>
        <v>466</v>
      </c>
      <c r="M40" s="26">
        <f t="shared" si="19"/>
        <v>740</v>
      </c>
      <c r="N40" s="29">
        <f t="shared" si="20"/>
        <v>2.1058023391480036</v>
      </c>
    </row>
    <row r="41" spans="1:18" ht="15.75" customHeight="1">
      <c r="A41" s="47" t="s">
        <v>37</v>
      </c>
      <c r="B41" s="25">
        <v>33</v>
      </c>
      <c r="C41" s="22">
        <v>105</v>
      </c>
      <c r="D41" s="23">
        <f t="shared" si="16"/>
        <v>138</v>
      </c>
      <c r="E41" s="21">
        <v>0</v>
      </c>
      <c r="F41" s="22">
        <v>0</v>
      </c>
      <c r="G41" s="23">
        <f t="shared" si="17"/>
        <v>0</v>
      </c>
      <c r="H41" s="21">
        <v>0</v>
      </c>
      <c r="I41" s="22">
        <v>0</v>
      </c>
      <c r="J41" s="24">
        <f t="shared" si="18"/>
        <v>0</v>
      </c>
      <c r="K41" s="21">
        <f t="shared" si="21"/>
        <v>33</v>
      </c>
      <c r="L41" s="22">
        <f t="shared" si="22"/>
        <v>105</v>
      </c>
      <c r="M41" s="26">
        <f t="shared" si="19"/>
        <v>138</v>
      </c>
      <c r="N41" s="29">
        <f t="shared" si="20"/>
        <v>0.39270367946273588</v>
      </c>
    </row>
    <row r="42" spans="1:18" ht="15.75" customHeight="1">
      <c r="A42" s="47" t="s">
        <v>38</v>
      </c>
      <c r="B42" s="25">
        <v>240</v>
      </c>
      <c r="C42" s="22">
        <v>391</v>
      </c>
      <c r="D42" s="23">
        <f t="shared" si="16"/>
        <v>631</v>
      </c>
      <c r="E42" s="21">
        <v>22</v>
      </c>
      <c r="F42" s="22">
        <v>73</v>
      </c>
      <c r="G42" s="23">
        <f t="shared" si="17"/>
        <v>95</v>
      </c>
      <c r="H42" s="21">
        <v>0</v>
      </c>
      <c r="I42" s="22">
        <v>0</v>
      </c>
      <c r="J42" s="24">
        <f t="shared" si="18"/>
        <v>0</v>
      </c>
      <c r="K42" s="21">
        <f t="shared" si="21"/>
        <v>262</v>
      </c>
      <c r="L42" s="22">
        <f t="shared" si="22"/>
        <v>464</v>
      </c>
      <c r="M42" s="26">
        <f t="shared" si="19"/>
        <v>726</v>
      </c>
      <c r="N42" s="29">
        <f t="shared" si="20"/>
        <v>2.0659628354343926</v>
      </c>
      <c r="Q42" s="48"/>
    </row>
    <row r="43" spans="1:18" ht="15.75" customHeight="1">
      <c r="A43" s="47" t="s">
        <v>39</v>
      </c>
      <c r="B43" s="25">
        <v>269</v>
      </c>
      <c r="C43" s="22">
        <v>357</v>
      </c>
      <c r="D43" s="23">
        <f t="shared" si="16"/>
        <v>626</v>
      </c>
      <c r="E43" s="21">
        <v>127</v>
      </c>
      <c r="F43" s="22">
        <v>182</v>
      </c>
      <c r="G43" s="23">
        <f t="shared" si="17"/>
        <v>309</v>
      </c>
      <c r="H43" s="21">
        <v>0</v>
      </c>
      <c r="I43" s="22">
        <v>0</v>
      </c>
      <c r="J43" s="24">
        <f t="shared" si="18"/>
        <v>0</v>
      </c>
      <c r="K43" s="21">
        <f t="shared" si="21"/>
        <v>396</v>
      </c>
      <c r="L43" s="22">
        <f t="shared" si="22"/>
        <v>539</v>
      </c>
      <c r="M43" s="26">
        <f t="shared" si="19"/>
        <v>935</v>
      </c>
      <c r="N43" s="29">
        <f t="shared" si="20"/>
        <v>2.6607097123018697</v>
      </c>
      <c r="Q43" s="51"/>
    </row>
    <row r="44" spans="1:18" ht="15.75" customHeight="1">
      <c r="A44" s="47" t="s">
        <v>40</v>
      </c>
      <c r="B44" s="25">
        <v>29</v>
      </c>
      <c r="C44" s="22">
        <v>168</v>
      </c>
      <c r="D44" s="23">
        <f t="shared" si="16"/>
        <v>197</v>
      </c>
      <c r="E44" s="21">
        <v>1</v>
      </c>
      <c r="F44" s="22">
        <v>15</v>
      </c>
      <c r="G44" s="23">
        <f t="shared" si="17"/>
        <v>16</v>
      </c>
      <c r="H44" s="21">
        <v>0</v>
      </c>
      <c r="I44" s="22">
        <v>0</v>
      </c>
      <c r="J44" s="24">
        <f t="shared" si="18"/>
        <v>0</v>
      </c>
      <c r="K44" s="21">
        <f t="shared" si="21"/>
        <v>30</v>
      </c>
      <c r="L44" s="22">
        <f t="shared" si="22"/>
        <v>183</v>
      </c>
      <c r="M44" s="26">
        <f t="shared" si="19"/>
        <v>213</v>
      </c>
      <c r="N44" s="29">
        <f t="shared" si="20"/>
        <v>0.60612959221422269</v>
      </c>
      <c r="Q44" s="48"/>
    </row>
    <row r="45" spans="1:18" ht="15.75" customHeight="1">
      <c r="A45" s="47" t="s">
        <v>41</v>
      </c>
      <c r="B45" s="25">
        <v>259</v>
      </c>
      <c r="C45" s="22">
        <v>352</v>
      </c>
      <c r="D45" s="23">
        <f t="shared" si="16"/>
        <v>611</v>
      </c>
      <c r="E45" s="21">
        <v>122</v>
      </c>
      <c r="F45" s="22">
        <v>155</v>
      </c>
      <c r="G45" s="23">
        <f t="shared" si="17"/>
        <v>277</v>
      </c>
      <c r="H45" s="21">
        <v>0</v>
      </c>
      <c r="I45" s="22">
        <v>0</v>
      </c>
      <c r="J45" s="24">
        <f t="shared" si="18"/>
        <v>0</v>
      </c>
      <c r="K45" s="21">
        <f t="shared" si="21"/>
        <v>381</v>
      </c>
      <c r="L45" s="22">
        <f t="shared" si="22"/>
        <v>507</v>
      </c>
      <c r="M45" s="26">
        <f t="shared" si="19"/>
        <v>888</v>
      </c>
      <c r="N45" s="29">
        <f t="shared" si="20"/>
        <v>2.5269628069776044</v>
      </c>
      <c r="Q45" s="51"/>
    </row>
    <row r="46" spans="1:18" ht="15.75" customHeight="1">
      <c r="A46" s="47" t="s">
        <v>42</v>
      </c>
      <c r="B46" s="25">
        <v>106</v>
      </c>
      <c r="C46" s="25">
        <v>119</v>
      </c>
      <c r="D46" s="24">
        <f t="shared" si="16"/>
        <v>225</v>
      </c>
      <c r="E46" s="25">
        <v>4</v>
      </c>
      <c r="F46" s="25">
        <v>19</v>
      </c>
      <c r="G46" s="23">
        <f t="shared" si="17"/>
        <v>23</v>
      </c>
      <c r="H46" s="21">
        <v>0</v>
      </c>
      <c r="I46" s="22">
        <v>0</v>
      </c>
      <c r="J46" s="24">
        <f t="shared" si="18"/>
        <v>0</v>
      </c>
      <c r="K46" s="21">
        <f t="shared" si="21"/>
        <v>110</v>
      </c>
      <c r="L46" s="22">
        <f t="shared" si="22"/>
        <v>138</v>
      </c>
      <c r="M46" s="26">
        <f t="shared" si="19"/>
        <v>248</v>
      </c>
      <c r="N46" s="29">
        <f t="shared" si="20"/>
        <v>0.70572835149824997</v>
      </c>
    </row>
    <row r="47" spans="1:18" ht="15.75" customHeight="1">
      <c r="A47" s="47" t="s">
        <v>43</v>
      </c>
      <c r="B47" s="25">
        <v>249</v>
      </c>
      <c r="C47" s="22">
        <v>149</v>
      </c>
      <c r="D47" s="23">
        <f t="shared" si="16"/>
        <v>398</v>
      </c>
      <c r="E47" s="21">
        <v>101</v>
      </c>
      <c r="F47" s="22">
        <v>56</v>
      </c>
      <c r="G47" s="23">
        <f t="shared" si="17"/>
        <v>157</v>
      </c>
      <c r="H47" s="21">
        <v>0</v>
      </c>
      <c r="I47" s="22">
        <v>0</v>
      </c>
      <c r="J47" s="24">
        <f t="shared" si="18"/>
        <v>0</v>
      </c>
      <c r="K47" s="21">
        <f t="shared" si="21"/>
        <v>350</v>
      </c>
      <c r="L47" s="22">
        <f t="shared" si="22"/>
        <v>205</v>
      </c>
      <c r="M47" s="26">
        <f t="shared" si="19"/>
        <v>555</v>
      </c>
      <c r="N47" s="29">
        <f t="shared" si="20"/>
        <v>1.5793517543610029</v>
      </c>
    </row>
    <row r="48" spans="1:18" ht="15.75" customHeight="1">
      <c r="A48" s="47" t="s">
        <v>44</v>
      </c>
      <c r="B48" s="25">
        <v>149</v>
      </c>
      <c r="C48" s="22">
        <v>131</v>
      </c>
      <c r="D48" s="23">
        <f t="shared" si="16"/>
        <v>280</v>
      </c>
      <c r="E48" s="21">
        <v>8</v>
      </c>
      <c r="F48" s="22">
        <v>21</v>
      </c>
      <c r="G48" s="23">
        <f t="shared" si="17"/>
        <v>29</v>
      </c>
      <c r="H48" s="21">
        <v>0</v>
      </c>
      <c r="I48" s="22">
        <v>0</v>
      </c>
      <c r="J48" s="24">
        <f t="shared" si="18"/>
        <v>0</v>
      </c>
      <c r="K48" s="21">
        <f t="shared" si="21"/>
        <v>157</v>
      </c>
      <c r="L48" s="22">
        <f t="shared" si="22"/>
        <v>152</v>
      </c>
      <c r="M48" s="26">
        <f t="shared" si="19"/>
        <v>309</v>
      </c>
      <c r="N48" s="29">
        <f t="shared" si="20"/>
        <v>0.87931476053612589</v>
      </c>
      <c r="R48" s="48"/>
    </row>
    <row r="49" spans="1:18" ht="15.75" customHeight="1">
      <c r="A49" s="47" t="s">
        <v>45</v>
      </c>
      <c r="B49" s="25">
        <v>0</v>
      </c>
      <c r="C49" s="22">
        <v>0</v>
      </c>
      <c r="D49" s="23">
        <f t="shared" si="16"/>
        <v>0</v>
      </c>
      <c r="E49" s="21">
        <v>0</v>
      </c>
      <c r="F49" s="22">
        <v>0</v>
      </c>
      <c r="G49" s="23">
        <f t="shared" si="17"/>
        <v>0</v>
      </c>
      <c r="H49" s="21">
        <v>53</v>
      </c>
      <c r="I49" s="22">
        <v>222</v>
      </c>
      <c r="J49" s="24">
        <f t="shared" si="18"/>
        <v>275</v>
      </c>
      <c r="K49" s="21">
        <f t="shared" si="21"/>
        <v>53</v>
      </c>
      <c r="L49" s="22">
        <f t="shared" si="22"/>
        <v>222</v>
      </c>
      <c r="M49" s="26">
        <f t="shared" si="19"/>
        <v>275</v>
      </c>
      <c r="N49" s="29">
        <f t="shared" si="20"/>
        <v>0.78256168008878513</v>
      </c>
      <c r="R49" s="48"/>
    </row>
    <row r="50" spans="1:18" ht="15.75" customHeight="1" thickBot="1">
      <c r="A50" s="49" t="s">
        <v>46</v>
      </c>
      <c r="B50" s="52">
        <f>SUM(B35:B49)</f>
        <v>3888</v>
      </c>
      <c r="C50" s="32">
        <f t="shared" ref="C50:M50" si="23">SUM(C35:C49)</f>
        <v>6025</v>
      </c>
      <c r="D50" s="35">
        <f t="shared" si="23"/>
        <v>9913</v>
      </c>
      <c r="E50" s="52">
        <f t="shared" si="23"/>
        <v>1666</v>
      </c>
      <c r="F50" s="32">
        <f t="shared" si="23"/>
        <v>2734</v>
      </c>
      <c r="G50" s="53">
        <f t="shared" si="23"/>
        <v>4400</v>
      </c>
      <c r="H50" s="31">
        <f t="shared" si="23"/>
        <v>53</v>
      </c>
      <c r="I50" s="32">
        <f t="shared" si="23"/>
        <v>222</v>
      </c>
      <c r="J50" s="34">
        <f t="shared" si="23"/>
        <v>275</v>
      </c>
      <c r="K50" s="52">
        <f t="shared" si="23"/>
        <v>5607</v>
      </c>
      <c r="L50" s="32">
        <f t="shared" si="23"/>
        <v>8981</v>
      </c>
      <c r="M50" s="54">
        <f t="shared" si="23"/>
        <v>14588</v>
      </c>
      <c r="N50" s="50">
        <f t="shared" si="20"/>
        <v>41.512762869582538</v>
      </c>
      <c r="R50" s="48"/>
    </row>
    <row r="51" spans="1:18" ht="9" customHeight="1" thickBo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8" ht="15.75" customHeight="1">
      <c r="A52" s="40" t="s">
        <v>47</v>
      </c>
      <c r="B52" s="43">
        <v>0</v>
      </c>
      <c r="C52" s="16">
        <v>0</v>
      </c>
      <c r="D52" s="42">
        <f t="shared" ref="D52:D62" si="24">SUM(B52:C52)</f>
        <v>0</v>
      </c>
      <c r="E52" s="41">
        <v>0</v>
      </c>
      <c r="F52" s="16">
        <v>0</v>
      </c>
      <c r="G52" s="42">
        <f t="shared" ref="G52:G62" si="25">SUM(E52:F52)</f>
        <v>0</v>
      </c>
      <c r="H52" s="41">
        <v>0</v>
      </c>
      <c r="I52" s="16">
        <v>0</v>
      </c>
      <c r="J52" s="44">
        <f t="shared" ref="J52:J62" si="26">SUM(H52:I52)</f>
        <v>0</v>
      </c>
      <c r="K52" s="41">
        <f>B52+E52+H52</f>
        <v>0</v>
      </c>
      <c r="L52" s="16">
        <f>C52+F52+I52</f>
        <v>0</v>
      </c>
      <c r="M52" s="45">
        <f t="shared" ref="M52:M62" si="27">SUM(K52:L52)</f>
        <v>0</v>
      </c>
      <c r="N52" s="46">
        <f t="shared" ref="N52:N63" si="28">(M52/$I$4)*100</f>
        <v>0</v>
      </c>
    </row>
    <row r="53" spans="1:18" ht="15.75" customHeight="1">
      <c r="A53" s="55" t="s">
        <v>113</v>
      </c>
      <c r="B53" s="14">
        <v>165</v>
      </c>
      <c r="C53" s="11">
        <v>303</v>
      </c>
      <c r="D53" s="23">
        <f t="shared" si="24"/>
        <v>468</v>
      </c>
      <c r="E53" s="10">
        <v>0</v>
      </c>
      <c r="F53" s="11">
        <v>0</v>
      </c>
      <c r="G53" s="12">
        <f t="shared" si="25"/>
        <v>0</v>
      </c>
      <c r="H53" s="10">
        <v>3</v>
      </c>
      <c r="I53" s="11">
        <v>42</v>
      </c>
      <c r="J53" s="13">
        <f t="shared" si="26"/>
        <v>45</v>
      </c>
      <c r="K53" s="10">
        <f t="shared" ref="K53:K62" si="29">B53+E53+H53</f>
        <v>168</v>
      </c>
      <c r="L53" s="11">
        <f t="shared" ref="L53:L62" si="30">C53+F53+I53</f>
        <v>345</v>
      </c>
      <c r="M53" s="17">
        <f t="shared" si="27"/>
        <v>513</v>
      </c>
      <c r="N53" s="29">
        <f t="shared" si="28"/>
        <v>1.4598332432201702</v>
      </c>
    </row>
    <row r="54" spans="1:18" ht="15.75" customHeight="1">
      <c r="A54" s="55" t="s">
        <v>114</v>
      </c>
      <c r="B54" s="14">
        <v>1</v>
      </c>
      <c r="C54" s="11">
        <v>8</v>
      </c>
      <c r="D54" s="23">
        <f t="shared" ref="D54" si="31">SUM(B54:C54)</f>
        <v>9</v>
      </c>
      <c r="E54" s="10">
        <v>0</v>
      </c>
      <c r="F54" s="11">
        <v>0</v>
      </c>
      <c r="G54" s="12">
        <f t="shared" ref="G54" si="32">SUM(E54:F54)</f>
        <v>0</v>
      </c>
      <c r="H54" s="10">
        <v>0</v>
      </c>
      <c r="I54" s="11">
        <v>0</v>
      </c>
      <c r="J54" s="13">
        <f t="shared" ref="J54" si="33">SUM(H54:I54)</f>
        <v>0</v>
      </c>
      <c r="K54" s="10">
        <f t="shared" ref="K54" si="34">B54+E54+H54</f>
        <v>1</v>
      </c>
      <c r="L54" s="11">
        <f t="shared" ref="L54" si="35">C54+F54+I54</f>
        <v>8</v>
      </c>
      <c r="M54" s="17">
        <f t="shared" ref="M54" si="36">SUM(K54:L54)</f>
        <v>9</v>
      </c>
      <c r="N54" s="29">
        <f t="shared" ref="N54" si="37">(M54/$I$4)*100</f>
        <v>2.5611109530178425E-2</v>
      </c>
    </row>
    <row r="55" spans="1:18" ht="15.75" customHeight="1">
      <c r="A55" s="55" t="s">
        <v>48</v>
      </c>
      <c r="B55" s="14">
        <v>17</v>
      </c>
      <c r="C55" s="11">
        <v>33</v>
      </c>
      <c r="D55" s="23">
        <f t="shared" si="24"/>
        <v>50</v>
      </c>
      <c r="E55" s="10">
        <v>0</v>
      </c>
      <c r="F55" s="11">
        <v>0</v>
      </c>
      <c r="G55" s="23">
        <f t="shared" si="25"/>
        <v>0</v>
      </c>
      <c r="H55" s="10">
        <v>0</v>
      </c>
      <c r="I55" s="11">
        <v>0</v>
      </c>
      <c r="J55" s="13">
        <f t="shared" si="26"/>
        <v>0</v>
      </c>
      <c r="K55" s="10">
        <f t="shared" si="29"/>
        <v>17</v>
      </c>
      <c r="L55" s="11">
        <f t="shared" si="30"/>
        <v>33</v>
      </c>
      <c r="M55" s="26">
        <f t="shared" si="27"/>
        <v>50</v>
      </c>
      <c r="N55" s="29">
        <f t="shared" si="28"/>
        <v>0.14228394183432458</v>
      </c>
    </row>
    <row r="56" spans="1:18" ht="15.75" customHeight="1">
      <c r="A56" s="55" t="s">
        <v>49</v>
      </c>
      <c r="B56" s="14">
        <v>0</v>
      </c>
      <c r="C56" s="11">
        <v>0</v>
      </c>
      <c r="D56" s="23">
        <f t="shared" si="24"/>
        <v>0</v>
      </c>
      <c r="E56" s="10">
        <v>0</v>
      </c>
      <c r="F56" s="11">
        <v>0</v>
      </c>
      <c r="G56" s="12">
        <f t="shared" si="25"/>
        <v>0</v>
      </c>
      <c r="H56" s="10">
        <v>0</v>
      </c>
      <c r="I56" s="11">
        <v>0</v>
      </c>
      <c r="J56" s="13">
        <f t="shared" si="26"/>
        <v>0</v>
      </c>
      <c r="K56" s="10">
        <f t="shared" si="29"/>
        <v>0</v>
      </c>
      <c r="L56" s="11">
        <f t="shared" si="30"/>
        <v>0</v>
      </c>
      <c r="M56" s="17">
        <f t="shared" si="27"/>
        <v>0</v>
      </c>
      <c r="N56" s="29">
        <f t="shared" si="28"/>
        <v>0</v>
      </c>
    </row>
    <row r="57" spans="1:18" ht="15.75" customHeight="1">
      <c r="A57" s="47" t="s">
        <v>115</v>
      </c>
      <c r="B57" s="25">
        <v>50</v>
      </c>
      <c r="C57" s="22">
        <v>68</v>
      </c>
      <c r="D57" s="23">
        <f t="shared" si="24"/>
        <v>118</v>
      </c>
      <c r="E57" s="21">
        <v>0</v>
      </c>
      <c r="F57" s="22">
        <v>0</v>
      </c>
      <c r="G57" s="23">
        <f t="shared" si="25"/>
        <v>0</v>
      </c>
      <c r="H57" s="10">
        <v>0</v>
      </c>
      <c r="I57" s="11">
        <v>0</v>
      </c>
      <c r="J57" s="13">
        <f t="shared" si="26"/>
        <v>0</v>
      </c>
      <c r="K57" s="10">
        <f t="shared" si="29"/>
        <v>50</v>
      </c>
      <c r="L57" s="11">
        <f t="shared" si="30"/>
        <v>68</v>
      </c>
      <c r="M57" s="26">
        <f t="shared" si="27"/>
        <v>118</v>
      </c>
      <c r="N57" s="29">
        <f t="shared" si="28"/>
        <v>0.335790102729006</v>
      </c>
    </row>
    <row r="58" spans="1:18" ht="15.75" customHeight="1">
      <c r="A58" s="47" t="s">
        <v>116</v>
      </c>
      <c r="B58" s="25">
        <v>4</v>
      </c>
      <c r="C58" s="22">
        <v>10</v>
      </c>
      <c r="D58" s="23">
        <f t="shared" ref="D58" si="38">SUM(B58:C58)</f>
        <v>14</v>
      </c>
      <c r="E58" s="21">
        <v>0</v>
      </c>
      <c r="F58" s="22">
        <v>0</v>
      </c>
      <c r="G58" s="23">
        <f t="shared" ref="G58" si="39">SUM(E58:F58)</f>
        <v>0</v>
      </c>
      <c r="H58" s="10">
        <v>0</v>
      </c>
      <c r="I58" s="11">
        <v>0</v>
      </c>
      <c r="J58" s="13">
        <f t="shared" ref="J58" si="40">SUM(H58:I58)</f>
        <v>0</v>
      </c>
      <c r="K58" s="10">
        <f t="shared" ref="K58" si="41">B58+E58+H58</f>
        <v>4</v>
      </c>
      <c r="L58" s="11">
        <f t="shared" ref="L58" si="42">C58+F58+I58</f>
        <v>10</v>
      </c>
      <c r="M58" s="26">
        <f t="shared" ref="M58" si="43">SUM(K58:L58)</f>
        <v>14</v>
      </c>
      <c r="N58" s="29">
        <f t="shared" ref="N58" si="44">(M58/$I$4)*100</f>
        <v>3.9839503713610884E-2</v>
      </c>
    </row>
    <row r="59" spans="1:18" ht="15.75" customHeight="1">
      <c r="A59" s="47" t="s">
        <v>50</v>
      </c>
      <c r="B59" s="25">
        <v>23</v>
      </c>
      <c r="C59" s="22">
        <v>34</v>
      </c>
      <c r="D59" s="23">
        <f t="shared" si="24"/>
        <v>57</v>
      </c>
      <c r="E59" s="21">
        <v>0</v>
      </c>
      <c r="F59" s="22">
        <v>0</v>
      </c>
      <c r="G59" s="23">
        <f t="shared" si="25"/>
        <v>0</v>
      </c>
      <c r="H59" s="10">
        <v>0</v>
      </c>
      <c r="I59" s="11">
        <v>0</v>
      </c>
      <c r="J59" s="13">
        <f t="shared" si="26"/>
        <v>0</v>
      </c>
      <c r="K59" s="10">
        <f t="shared" si="29"/>
        <v>23</v>
      </c>
      <c r="L59" s="11">
        <f t="shared" si="30"/>
        <v>34</v>
      </c>
      <c r="M59" s="26">
        <f t="shared" si="27"/>
        <v>57</v>
      </c>
      <c r="N59" s="29">
        <f t="shared" si="28"/>
        <v>0.16220369369113002</v>
      </c>
    </row>
    <row r="60" spans="1:18" ht="15.75" customHeight="1">
      <c r="A60" s="47" t="s">
        <v>117</v>
      </c>
      <c r="B60" s="25">
        <v>300</v>
      </c>
      <c r="C60" s="22">
        <v>388</v>
      </c>
      <c r="D60" s="23">
        <f t="shared" si="24"/>
        <v>688</v>
      </c>
      <c r="E60" s="21">
        <v>0</v>
      </c>
      <c r="F60" s="22">
        <v>0</v>
      </c>
      <c r="G60" s="23">
        <f t="shared" si="25"/>
        <v>0</v>
      </c>
      <c r="H60" s="10">
        <v>0</v>
      </c>
      <c r="I60" s="11">
        <v>0</v>
      </c>
      <c r="J60" s="13">
        <f t="shared" si="26"/>
        <v>0</v>
      </c>
      <c r="K60" s="10">
        <f t="shared" si="29"/>
        <v>300</v>
      </c>
      <c r="L60" s="11">
        <f t="shared" si="30"/>
        <v>388</v>
      </c>
      <c r="M60" s="26">
        <f t="shared" si="27"/>
        <v>688</v>
      </c>
      <c r="N60" s="29">
        <f t="shared" si="28"/>
        <v>1.9578270396403061</v>
      </c>
    </row>
    <row r="61" spans="1:18" ht="15.75" customHeight="1">
      <c r="A61" s="47" t="s">
        <v>118</v>
      </c>
      <c r="B61" s="25">
        <v>1</v>
      </c>
      <c r="C61" s="22">
        <v>5</v>
      </c>
      <c r="D61" s="23">
        <f t="shared" ref="D61" si="45">SUM(B61:C61)</f>
        <v>6</v>
      </c>
      <c r="E61" s="21">
        <v>29</v>
      </c>
      <c r="F61" s="22">
        <v>82</v>
      </c>
      <c r="G61" s="23">
        <f t="shared" ref="G61" si="46">SUM(E61:F61)</f>
        <v>111</v>
      </c>
      <c r="H61" s="10">
        <v>0</v>
      </c>
      <c r="I61" s="11">
        <v>0</v>
      </c>
      <c r="J61" s="13">
        <f t="shared" ref="J61" si="47">SUM(H61:I61)</f>
        <v>0</v>
      </c>
      <c r="K61" s="10">
        <f t="shared" ref="K61" si="48">B61+E61+H61</f>
        <v>30</v>
      </c>
      <c r="L61" s="11">
        <f t="shared" ref="L61" si="49">C61+F61+I61</f>
        <v>87</v>
      </c>
      <c r="M61" s="26">
        <f t="shared" ref="M61" si="50">SUM(K61:L61)</f>
        <v>117</v>
      </c>
      <c r="N61" s="29">
        <f t="shared" ref="N61" si="51">(M61/$I$4)*100</f>
        <v>0.33294442389231949</v>
      </c>
    </row>
    <row r="62" spans="1:18" ht="15.75" customHeight="1">
      <c r="A62" s="47" t="s">
        <v>51</v>
      </c>
      <c r="B62" s="25">
        <v>30</v>
      </c>
      <c r="C62" s="22">
        <v>87</v>
      </c>
      <c r="D62" s="23">
        <f t="shared" si="24"/>
        <v>117</v>
      </c>
      <c r="E62" s="21">
        <v>0</v>
      </c>
      <c r="F62" s="22">
        <v>0</v>
      </c>
      <c r="G62" s="23">
        <f t="shared" si="25"/>
        <v>0</v>
      </c>
      <c r="H62" s="10">
        <v>0</v>
      </c>
      <c r="I62" s="11">
        <v>0</v>
      </c>
      <c r="J62" s="13">
        <f t="shared" si="26"/>
        <v>0</v>
      </c>
      <c r="K62" s="10">
        <f t="shared" si="29"/>
        <v>30</v>
      </c>
      <c r="L62" s="11">
        <f t="shared" si="30"/>
        <v>87</v>
      </c>
      <c r="M62" s="26">
        <f t="shared" si="27"/>
        <v>117</v>
      </c>
      <c r="N62" s="29">
        <f t="shared" si="28"/>
        <v>0.33294442389231949</v>
      </c>
      <c r="P62" s="48"/>
      <c r="Q62" s="48"/>
    </row>
    <row r="63" spans="1:18" ht="17.100000000000001" customHeight="1" thickBot="1">
      <c r="A63" s="49" t="s">
        <v>52</v>
      </c>
      <c r="B63" s="31">
        <f>SUM(B52:B62)</f>
        <v>591</v>
      </c>
      <c r="C63" s="32">
        <f t="shared" ref="C63:M63" si="52">SUM(C52:C62)</f>
        <v>936</v>
      </c>
      <c r="D63" s="34">
        <f t="shared" si="52"/>
        <v>1527</v>
      </c>
      <c r="E63" s="31">
        <f t="shared" si="52"/>
        <v>29</v>
      </c>
      <c r="F63" s="32">
        <f t="shared" si="52"/>
        <v>82</v>
      </c>
      <c r="G63" s="33">
        <f t="shared" si="52"/>
        <v>111</v>
      </c>
      <c r="H63" s="31">
        <f t="shared" si="52"/>
        <v>3</v>
      </c>
      <c r="I63" s="32">
        <f t="shared" si="52"/>
        <v>42</v>
      </c>
      <c r="J63" s="34">
        <f t="shared" si="52"/>
        <v>45</v>
      </c>
      <c r="K63" s="31">
        <f t="shared" si="52"/>
        <v>623</v>
      </c>
      <c r="L63" s="32">
        <f t="shared" si="52"/>
        <v>1060</v>
      </c>
      <c r="M63" s="36">
        <f t="shared" si="52"/>
        <v>1683</v>
      </c>
      <c r="N63" s="50">
        <f t="shared" si="28"/>
        <v>4.7892774821433655</v>
      </c>
    </row>
    <row r="64" spans="1:18" ht="17.100000000000001" customHeight="1" thickBo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26" ht="17.100000000000001" customHeight="1" thickBot="1">
      <c r="A65" s="56" t="s">
        <v>53</v>
      </c>
      <c r="B65" s="57">
        <f t="shared" ref="B65:J65" si="53">SUM(B25,B33,B50,B63)</f>
        <v>10797</v>
      </c>
      <c r="C65" s="58">
        <f t="shared" si="53"/>
        <v>12977</v>
      </c>
      <c r="D65" s="59">
        <f t="shared" si="53"/>
        <v>23774</v>
      </c>
      <c r="E65" s="57">
        <f t="shared" si="53"/>
        <v>5075</v>
      </c>
      <c r="F65" s="58">
        <f t="shared" si="53"/>
        <v>5972</v>
      </c>
      <c r="G65" s="59">
        <f t="shared" si="53"/>
        <v>11047</v>
      </c>
      <c r="H65" s="57">
        <f t="shared" si="53"/>
        <v>56</v>
      </c>
      <c r="I65" s="58">
        <f t="shared" si="53"/>
        <v>264</v>
      </c>
      <c r="J65" s="59">
        <f t="shared" si="53"/>
        <v>320</v>
      </c>
      <c r="K65" s="57">
        <f>E65+B65+H65</f>
        <v>15928</v>
      </c>
      <c r="L65" s="58">
        <f>F65+C65+I65</f>
        <v>19213</v>
      </c>
      <c r="M65" s="60">
        <f>L65+K65</f>
        <v>35141</v>
      </c>
      <c r="N65" s="61">
        <f>M65/$I$4*100</f>
        <v>100</v>
      </c>
      <c r="P65" s="48"/>
      <c r="Q65" s="48"/>
    </row>
    <row r="66" spans="1:26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26" s="1" customFormat="1">
      <c r="A67" s="6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P67" s="2"/>
      <c r="Q67" s="2"/>
      <c r="R67" s="2"/>
      <c r="S67" s="2"/>
    </row>
    <row r="68" spans="1:26" s="1" customFormat="1" ht="13.5" thickBot="1">
      <c r="A68" s="235" t="s">
        <v>55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129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1" customFormat="1" ht="15.75" customHeight="1" thickBot="1">
      <c r="A69" s="143" t="s">
        <v>56</v>
      </c>
      <c r="B69" s="144"/>
      <c r="C69" s="86" t="s">
        <v>57</v>
      </c>
      <c r="D69" s="160">
        <f>M25+M27+M28+M30+M32+M35+M36+M49+M63</f>
        <v>26122</v>
      </c>
      <c r="E69" s="160"/>
      <c r="F69" s="89"/>
      <c r="G69" s="91" t="s">
        <v>58</v>
      </c>
      <c r="H69" s="67"/>
      <c r="I69" s="67"/>
      <c r="J69" s="192" t="s">
        <v>59</v>
      </c>
      <c r="K69" s="193"/>
      <c r="L69" s="194"/>
      <c r="M69" s="241" t="s">
        <v>60</v>
      </c>
      <c r="N69" s="242"/>
      <c r="O69" s="130"/>
      <c r="P69" s="88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s="1" customFormat="1" ht="15.75" customHeight="1" thickBot="1">
      <c r="A70" s="141" t="s">
        <v>61</v>
      </c>
      <c r="B70" s="142"/>
      <c r="C70" s="87" t="s">
        <v>57</v>
      </c>
      <c r="D70" s="159">
        <f>(D69/M65)*100</f>
        <v>74.334822571924533</v>
      </c>
      <c r="E70" s="159"/>
      <c r="F70" s="90"/>
      <c r="G70" s="92" t="s">
        <v>62</v>
      </c>
      <c r="H70" s="68"/>
      <c r="I70" s="68"/>
      <c r="J70" s="195">
        <f>M25</f>
        <v>16022</v>
      </c>
      <c r="K70" s="160"/>
      <c r="L70" s="196"/>
      <c r="M70" s="243">
        <f>(J70/M65)*100</f>
        <v>45.59346632139097</v>
      </c>
      <c r="N70" s="244"/>
      <c r="O70" s="89"/>
      <c r="P70" s="95"/>
    </row>
    <row r="71" spans="1:26" s="1" customFormat="1" ht="15" customHeight="1">
      <c r="A71" s="143" t="s">
        <v>63</v>
      </c>
      <c r="B71" s="144"/>
      <c r="C71" s="86" t="s">
        <v>57</v>
      </c>
      <c r="D71" s="160">
        <f>M65-D69</f>
        <v>9019</v>
      </c>
      <c r="E71" s="160"/>
      <c r="F71" s="89"/>
      <c r="G71" s="93" t="s">
        <v>64</v>
      </c>
      <c r="H71" s="69"/>
      <c r="I71" s="69"/>
      <c r="J71" s="151">
        <f>M33</f>
        <v>2848</v>
      </c>
      <c r="K71" s="152"/>
      <c r="L71" s="161"/>
      <c r="M71" s="181">
        <f>(J71/M65)*100</f>
        <v>8.1044933268831283</v>
      </c>
      <c r="N71" s="240"/>
      <c r="O71" s="89"/>
      <c r="P71" s="95"/>
    </row>
    <row r="72" spans="1:26" s="1" customFormat="1" ht="15.75" customHeight="1" thickBot="1">
      <c r="A72" s="141" t="s">
        <v>65</v>
      </c>
      <c r="B72" s="142"/>
      <c r="C72" s="87" t="s">
        <v>57</v>
      </c>
      <c r="D72" s="159">
        <f>(D71/M65)*100</f>
        <v>25.66517742807547</v>
      </c>
      <c r="E72" s="159"/>
      <c r="F72" s="90"/>
      <c r="G72" s="93" t="s">
        <v>66</v>
      </c>
      <c r="H72" s="69"/>
      <c r="I72" s="69"/>
      <c r="J72" s="151">
        <f>M50</f>
        <v>14588</v>
      </c>
      <c r="K72" s="152"/>
      <c r="L72" s="161"/>
      <c r="M72" s="181">
        <f>(J72/M65)*100</f>
        <v>41.512762869582538</v>
      </c>
      <c r="N72" s="240"/>
      <c r="O72" s="89"/>
      <c r="P72" s="95"/>
    </row>
    <row r="73" spans="1:26" s="1" customFormat="1" ht="15.75" customHeight="1" thickBot="1">
      <c r="A73" s="143" t="s">
        <v>67</v>
      </c>
      <c r="B73" s="144"/>
      <c r="C73" s="86" t="s">
        <v>57</v>
      </c>
      <c r="D73" s="160">
        <f>SUM(D69,D71)</f>
        <v>35141</v>
      </c>
      <c r="E73" s="160"/>
      <c r="F73" s="89"/>
      <c r="G73" s="94" t="s">
        <v>68</v>
      </c>
      <c r="H73" s="70"/>
      <c r="I73" s="70"/>
      <c r="J73" s="162">
        <f>M63</f>
        <v>1683</v>
      </c>
      <c r="K73" s="163"/>
      <c r="L73" s="164"/>
      <c r="M73" s="236">
        <f>(J73/M65)*100</f>
        <v>4.7892774821433655</v>
      </c>
      <c r="N73" s="237"/>
      <c r="O73" s="89"/>
      <c r="P73" s="95"/>
    </row>
    <row r="74" spans="1:26" s="1" customFormat="1" ht="15.75" customHeight="1" thickBot="1">
      <c r="A74" s="141" t="s">
        <v>69</v>
      </c>
      <c r="B74" s="142"/>
      <c r="C74" s="87" t="s">
        <v>57</v>
      </c>
      <c r="D74" s="159">
        <f>D70+D72</f>
        <v>100</v>
      </c>
      <c r="E74" s="159"/>
      <c r="F74" s="90"/>
      <c r="G74" s="71" t="s">
        <v>70</v>
      </c>
      <c r="H74" s="72"/>
      <c r="I74" s="72"/>
      <c r="J74" s="165">
        <f>SUM(J70:L73)</f>
        <v>35141</v>
      </c>
      <c r="K74" s="166"/>
      <c r="L74" s="167"/>
      <c r="M74" s="238">
        <f>SUM(M70:N73)</f>
        <v>100</v>
      </c>
      <c r="N74" s="239"/>
      <c r="O74" s="89"/>
      <c r="P74" s="95"/>
    </row>
    <row r="75" spans="1:26" s="1" customFormat="1" ht="12">
      <c r="A75" s="73" t="s">
        <v>25</v>
      </c>
      <c r="B75" s="73"/>
      <c r="C75" s="73"/>
      <c r="D75" s="74"/>
      <c r="E75" s="74"/>
      <c r="F75" s="74"/>
      <c r="G75" s="74"/>
      <c r="H75" s="74"/>
      <c r="I75" s="74"/>
      <c r="J75" s="74"/>
      <c r="K75" s="74"/>
      <c r="L75" s="75"/>
      <c r="M75" s="75"/>
      <c r="N75" s="74"/>
      <c r="O75" s="38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s="1" customFormat="1" thickBot="1">
      <c r="A76" s="73"/>
      <c r="B76" s="73"/>
      <c r="C76" s="73"/>
      <c r="D76" s="74"/>
      <c r="E76" s="74"/>
      <c r="F76" s="74"/>
      <c r="G76" s="74"/>
      <c r="H76" s="74"/>
      <c r="I76" s="74"/>
      <c r="J76" s="74"/>
      <c r="K76" s="74"/>
      <c r="L76" s="75"/>
      <c r="M76" s="75"/>
      <c r="N76" s="74"/>
      <c r="O76" s="38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s="1" customFormat="1" ht="15" customHeight="1">
      <c r="A77" s="168" t="s">
        <v>71</v>
      </c>
      <c r="B77" s="169"/>
      <c r="C77" s="102" t="s">
        <v>57</v>
      </c>
      <c r="D77" s="172">
        <f>M63</f>
        <v>1683</v>
      </c>
      <c r="E77" s="172"/>
      <c r="F77" s="99"/>
      <c r="G77" s="100"/>
      <c r="H77" s="100"/>
      <c r="I77" s="100"/>
      <c r="J77" s="96"/>
      <c r="K77" s="96"/>
      <c r="L77" s="96"/>
      <c r="M77" s="95"/>
      <c r="N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thickBot="1">
      <c r="A78" s="170" t="s">
        <v>72</v>
      </c>
      <c r="B78" s="171"/>
      <c r="C78" s="103" t="s">
        <v>57</v>
      </c>
      <c r="D78" s="173">
        <f>(D77/M65)*100-1</f>
        <v>3.7892774821433655</v>
      </c>
      <c r="E78" s="173"/>
      <c r="F78" s="101"/>
      <c r="G78" s="76"/>
      <c r="H78" s="76"/>
      <c r="I78" s="76"/>
      <c r="J78" s="84"/>
      <c r="K78" s="84"/>
      <c r="L78" s="84"/>
      <c r="M78" s="98"/>
      <c r="N78" s="2"/>
    </row>
    <row r="79" spans="1:26" ht="15" customHeight="1">
      <c r="A79" s="206" t="s">
        <v>73</v>
      </c>
      <c r="B79" s="207"/>
      <c r="C79" s="104" t="s">
        <v>57</v>
      </c>
      <c r="D79" s="208">
        <f>M25+M33</f>
        <v>18870</v>
      </c>
      <c r="E79" s="208"/>
      <c r="F79" s="99"/>
      <c r="G79" s="107" t="s">
        <v>74</v>
      </c>
      <c r="H79" s="77"/>
      <c r="I79" s="77"/>
      <c r="J79" s="77"/>
      <c r="K79" s="77"/>
      <c r="L79" s="77"/>
      <c r="M79" s="200">
        <f>(M25+M28+M30+M32+M49+M63)-M23</f>
        <v>18872</v>
      </c>
      <c r="N79" s="201"/>
      <c r="V79" s="84"/>
      <c r="W79" s="110"/>
      <c r="X79" s="110"/>
    </row>
    <row r="80" spans="1:26" ht="15" customHeight="1">
      <c r="A80" s="170" t="s">
        <v>75</v>
      </c>
      <c r="B80" s="171"/>
      <c r="C80" s="105" t="s">
        <v>57</v>
      </c>
      <c r="D80" s="173">
        <f>(D79/M65)*100</f>
        <v>53.697959648274093</v>
      </c>
      <c r="E80" s="173"/>
      <c r="F80" s="101"/>
      <c r="G80" s="108" t="s">
        <v>76</v>
      </c>
      <c r="H80" s="78"/>
      <c r="I80" s="78"/>
      <c r="J80" s="78"/>
      <c r="K80" s="78"/>
      <c r="L80" s="78"/>
      <c r="M80" s="202">
        <f>M23+M27+M36</f>
        <v>6302</v>
      </c>
      <c r="N80" s="203"/>
      <c r="V80" s="84"/>
      <c r="W80" s="110"/>
      <c r="X80" s="110"/>
    </row>
    <row r="81" spans="1:26" ht="15.75" customHeight="1" thickBot="1">
      <c r="A81" s="206" t="s">
        <v>77</v>
      </c>
      <c r="B81" s="207"/>
      <c r="C81" s="104" t="s">
        <v>57</v>
      </c>
      <c r="D81" s="208">
        <f>M50</f>
        <v>14588</v>
      </c>
      <c r="E81" s="208"/>
      <c r="F81" s="99"/>
      <c r="G81" s="109" t="s">
        <v>78</v>
      </c>
      <c r="H81" s="79"/>
      <c r="I81" s="79"/>
      <c r="J81" s="79"/>
      <c r="K81" s="79"/>
      <c r="L81" s="79"/>
      <c r="M81" s="204">
        <f>M35</f>
        <v>948</v>
      </c>
      <c r="N81" s="205"/>
      <c r="V81" s="84"/>
      <c r="W81" s="111"/>
      <c r="X81" s="111"/>
    </row>
    <row r="82" spans="1:26" ht="15.75" customHeight="1" thickBot="1">
      <c r="A82" s="197" t="s">
        <v>79</v>
      </c>
      <c r="B82" s="198"/>
      <c r="C82" s="106" t="s">
        <v>57</v>
      </c>
      <c r="D82" s="199">
        <f>(D81/M65)*100</f>
        <v>41.512762869582538</v>
      </c>
      <c r="E82" s="199"/>
      <c r="F82" s="101"/>
      <c r="G82" s="76"/>
      <c r="H82" s="76"/>
      <c r="I82" s="76"/>
      <c r="J82" s="84"/>
      <c r="K82" s="84"/>
      <c r="L82" s="84"/>
      <c r="M82" s="98"/>
      <c r="N82" s="74"/>
      <c r="O82" s="39"/>
      <c r="P82" s="74"/>
      <c r="Q82" s="74"/>
      <c r="R82" s="74"/>
      <c r="S82" s="74"/>
      <c r="T82" s="74"/>
      <c r="U82" s="74"/>
      <c r="V82" s="74"/>
      <c r="W82" s="74"/>
      <c r="X82" s="74"/>
      <c r="Y82" s="80"/>
      <c r="Z82" s="74"/>
    </row>
    <row r="83" spans="1:26" ht="13.5" thickBo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131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74"/>
    </row>
    <row r="84" spans="1:26" ht="15" customHeight="1">
      <c r="A84" s="112" t="s">
        <v>80</v>
      </c>
      <c r="B84" s="113"/>
      <c r="C84" s="185" t="s">
        <v>81</v>
      </c>
      <c r="D84" s="186"/>
      <c r="E84" s="190" t="s">
        <v>82</v>
      </c>
      <c r="F84" s="191"/>
      <c r="G84" s="188" t="s">
        <v>83</v>
      </c>
      <c r="H84" s="188"/>
      <c r="I84" s="188"/>
      <c r="J84" s="187" t="s">
        <v>84</v>
      </c>
      <c r="K84" s="187"/>
      <c r="L84" s="185" t="s">
        <v>70</v>
      </c>
      <c r="M84" s="186"/>
      <c r="N84" s="189"/>
      <c r="O84" s="96"/>
      <c r="P84" s="84"/>
      <c r="Q84" s="84"/>
      <c r="R84" s="117"/>
      <c r="S84" s="117"/>
      <c r="T84" s="84"/>
      <c r="U84" s="118"/>
      <c r="V84" s="118"/>
      <c r="W84" s="118"/>
      <c r="X84" s="118"/>
      <c r="Y84" s="84"/>
    </row>
    <row r="85" spans="1:26">
      <c r="A85" s="20" t="s">
        <v>62</v>
      </c>
      <c r="B85" s="114"/>
      <c r="C85" s="151">
        <f>K25</f>
        <v>8269</v>
      </c>
      <c r="D85" s="152"/>
      <c r="E85" s="181">
        <f>(C85/L85)*100</f>
        <v>51.610285856946703</v>
      </c>
      <c r="F85" s="182"/>
      <c r="G85" s="184">
        <f>L25</f>
        <v>7753</v>
      </c>
      <c r="H85" s="184"/>
      <c r="I85" s="184"/>
      <c r="J85" s="183">
        <f>(G85/L85*100)</f>
        <v>48.389714143053304</v>
      </c>
      <c r="K85" s="183"/>
      <c r="L85" s="151">
        <f>G85+C85</f>
        <v>16022</v>
      </c>
      <c r="M85" s="152"/>
      <c r="N85" s="153"/>
      <c r="O85" s="96"/>
      <c r="P85" s="84"/>
      <c r="Q85" s="84"/>
      <c r="R85" s="119"/>
      <c r="S85" s="119"/>
      <c r="T85" s="84"/>
      <c r="U85" s="120"/>
      <c r="V85" s="120"/>
      <c r="W85" s="120"/>
      <c r="X85" s="120"/>
      <c r="Y85" s="84"/>
    </row>
    <row r="86" spans="1:26">
      <c r="A86" s="20" t="s">
        <v>64</v>
      </c>
      <c r="B86" s="114"/>
      <c r="C86" s="151">
        <f>K33</f>
        <v>1429</v>
      </c>
      <c r="D86" s="152"/>
      <c r="E86" s="181">
        <f t="shared" ref="E86:E88" si="54">(C86/L86)*100</f>
        <v>50.175561797752813</v>
      </c>
      <c r="F86" s="182"/>
      <c r="G86" s="184">
        <f>L33</f>
        <v>1419</v>
      </c>
      <c r="H86" s="184"/>
      <c r="I86" s="184"/>
      <c r="J86" s="183">
        <f t="shared" ref="J86:J88" si="55">(G86/L86*100)</f>
        <v>49.824438202247187</v>
      </c>
      <c r="K86" s="183"/>
      <c r="L86" s="151">
        <f>G86+C86</f>
        <v>2848</v>
      </c>
      <c r="M86" s="152"/>
      <c r="N86" s="153"/>
      <c r="O86" s="96"/>
      <c r="P86" s="84"/>
      <c r="Q86" s="84"/>
      <c r="R86" s="119"/>
      <c r="S86" s="119"/>
      <c r="T86" s="84"/>
      <c r="U86" s="120"/>
      <c r="V86" s="120"/>
      <c r="W86" s="120"/>
      <c r="X86" s="120"/>
      <c r="Y86" s="84"/>
    </row>
    <row r="87" spans="1:26">
      <c r="A87" s="20" t="s">
        <v>66</v>
      </c>
      <c r="B87" s="114"/>
      <c r="C87" s="151">
        <f>K50</f>
        <v>5607</v>
      </c>
      <c r="D87" s="152"/>
      <c r="E87" s="181">
        <f t="shared" si="54"/>
        <v>38.435700575815737</v>
      </c>
      <c r="F87" s="182"/>
      <c r="G87" s="184">
        <f>L50</f>
        <v>8981</v>
      </c>
      <c r="H87" s="184"/>
      <c r="I87" s="184"/>
      <c r="J87" s="183">
        <f t="shared" si="55"/>
        <v>61.564299424184263</v>
      </c>
      <c r="K87" s="183"/>
      <c r="L87" s="151">
        <f>G87+C87</f>
        <v>14588</v>
      </c>
      <c r="M87" s="152"/>
      <c r="N87" s="153"/>
      <c r="O87" s="96"/>
      <c r="P87" s="84"/>
      <c r="Q87" s="84"/>
      <c r="R87" s="119"/>
      <c r="S87" s="119"/>
      <c r="T87" s="84"/>
      <c r="U87" s="120"/>
      <c r="V87" s="120"/>
      <c r="W87" s="120"/>
      <c r="X87" s="120"/>
      <c r="Y87" s="84"/>
    </row>
    <row r="88" spans="1:26">
      <c r="A88" s="20" t="s">
        <v>68</v>
      </c>
      <c r="B88" s="114"/>
      <c r="C88" s="151">
        <f>K63</f>
        <v>623</v>
      </c>
      <c r="D88" s="152"/>
      <c r="E88" s="181">
        <f t="shared" si="54"/>
        <v>37.017231134878195</v>
      </c>
      <c r="F88" s="182"/>
      <c r="G88" s="184">
        <f>L63</f>
        <v>1060</v>
      </c>
      <c r="H88" s="184"/>
      <c r="I88" s="184"/>
      <c r="J88" s="183">
        <f t="shared" si="55"/>
        <v>62.982768865121805</v>
      </c>
      <c r="K88" s="183"/>
      <c r="L88" s="151">
        <f>G88+C88</f>
        <v>1683</v>
      </c>
      <c r="M88" s="152"/>
      <c r="N88" s="153"/>
      <c r="O88" s="96"/>
      <c r="P88" s="84"/>
      <c r="Q88" s="84"/>
      <c r="R88" s="119"/>
      <c r="S88" s="119"/>
      <c r="T88" s="84"/>
      <c r="U88" s="120"/>
      <c r="V88" s="120"/>
      <c r="W88" s="120"/>
      <c r="X88" s="120"/>
      <c r="Y88" s="84"/>
    </row>
    <row r="89" spans="1:26" ht="15.75" customHeight="1" thickBot="1">
      <c r="A89" s="30" t="s">
        <v>70</v>
      </c>
      <c r="B89" s="115"/>
      <c r="C89" s="154">
        <f>C88+C87+C86+C85</f>
        <v>15928</v>
      </c>
      <c r="D89" s="155"/>
      <c r="E89" s="177">
        <f>(C89/L89*100)</f>
        <v>45.325972510742432</v>
      </c>
      <c r="F89" s="178"/>
      <c r="G89" s="180">
        <f>G88+G87+G86+G85</f>
        <v>19213</v>
      </c>
      <c r="H89" s="180"/>
      <c r="I89" s="180"/>
      <c r="J89" s="179">
        <f>(G89/L89*100)</f>
        <v>54.674027489257561</v>
      </c>
      <c r="K89" s="179"/>
      <c r="L89" s="154">
        <f>C89+G89</f>
        <v>35141</v>
      </c>
      <c r="M89" s="155"/>
      <c r="N89" s="156"/>
      <c r="O89" s="96"/>
      <c r="P89" s="84"/>
      <c r="Q89" s="84"/>
      <c r="R89" s="121"/>
      <c r="S89" s="121"/>
      <c r="T89" s="84"/>
      <c r="U89" s="120"/>
      <c r="V89" s="120"/>
      <c r="W89" s="120"/>
      <c r="X89" s="120"/>
      <c r="Y89" s="84"/>
    </row>
    <row r="90" spans="1:26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3"/>
      <c r="O90" s="132"/>
      <c r="P90" s="82"/>
      <c r="Q90" s="82"/>
      <c r="R90" s="82"/>
      <c r="S90" s="82"/>
      <c r="T90" s="83"/>
      <c r="U90" s="83"/>
      <c r="V90" s="83"/>
      <c r="W90" s="83"/>
      <c r="X90" s="83"/>
      <c r="Y90" s="82"/>
      <c r="Z90" s="82"/>
    </row>
    <row r="91" spans="1:26" ht="13.5" thickBot="1">
      <c r="A91" s="176" t="s">
        <v>85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29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</row>
    <row r="92" spans="1:26" ht="12.75" customHeight="1">
      <c r="A92" s="174" t="s">
        <v>86</v>
      </c>
      <c r="B92" s="147" t="s">
        <v>87</v>
      </c>
      <c r="C92" s="148"/>
      <c r="D92" s="148"/>
      <c r="E92" s="147" t="s">
        <v>88</v>
      </c>
      <c r="F92" s="148"/>
      <c r="G92" s="148"/>
      <c r="H92" s="147" t="s">
        <v>89</v>
      </c>
      <c r="I92" s="148"/>
      <c r="J92" s="148"/>
      <c r="K92" s="147" t="s">
        <v>90</v>
      </c>
      <c r="L92" s="148"/>
      <c r="M92" s="147" t="s">
        <v>91</v>
      </c>
      <c r="N92" s="157"/>
      <c r="O92" s="96"/>
      <c r="P92" s="122"/>
      <c r="Q92" s="122"/>
      <c r="R92" s="84"/>
      <c r="S92" s="122"/>
      <c r="T92" s="122"/>
      <c r="U92" s="84"/>
      <c r="V92" s="84"/>
      <c r="W92" s="84"/>
      <c r="X92" s="84"/>
      <c r="Y92" s="84"/>
      <c r="Z92" s="84"/>
    </row>
    <row r="93" spans="1:26">
      <c r="A93" s="175"/>
      <c r="B93" s="149"/>
      <c r="C93" s="150"/>
      <c r="D93" s="150"/>
      <c r="E93" s="149"/>
      <c r="F93" s="150"/>
      <c r="G93" s="150"/>
      <c r="H93" s="149"/>
      <c r="I93" s="150"/>
      <c r="J93" s="150"/>
      <c r="K93" s="149"/>
      <c r="L93" s="150"/>
      <c r="M93" s="149"/>
      <c r="N93" s="158"/>
      <c r="O93" s="96"/>
      <c r="P93" s="122"/>
      <c r="Q93" s="122"/>
      <c r="R93" s="84"/>
      <c r="S93" s="122"/>
      <c r="T93" s="122"/>
      <c r="U93" s="84"/>
      <c r="V93" s="84"/>
      <c r="W93" s="84"/>
      <c r="X93" s="84"/>
      <c r="Y93" s="84"/>
      <c r="Z93" s="84"/>
    </row>
    <row r="94" spans="1:26">
      <c r="A94" s="126" t="s">
        <v>92</v>
      </c>
      <c r="B94" s="134">
        <v>315</v>
      </c>
      <c r="C94" s="135"/>
      <c r="D94" s="135"/>
      <c r="E94" s="134">
        <v>191</v>
      </c>
      <c r="F94" s="135"/>
      <c r="G94" s="135"/>
      <c r="H94" s="134"/>
      <c r="I94" s="135"/>
      <c r="J94" s="135"/>
      <c r="K94" s="134"/>
      <c r="L94" s="135"/>
      <c r="M94" s="136">
        <f>SUM(B94:L94)</f>
        <v>506</v>
      </c>
      <c r="N94" s="137"/>
      <c r="O94" s="96"/>
      <c r="P94" s="88"/>
      <c r="Q94" s="88"/>
      <c r="R94" s="84"/>
      <c r="S94" s="88"/>
      <c r="T94" s="88"/>
      <c r="U94" s="84"/>
      <c r="V94" s="84"/>
      <c r="W94" s="84"/>
      <c r="X94" s="84"/>
      <c r="Y94" s="84"/>
      <c r="Z94" s="84"/>
    </row>
    <row r="95" spans="1:26">
      <c r="A95" s="126" t="s">
        <v>93</v>
      </c>
      <c r="B95" s="134">
        <v>329</v>
      </c>
      <c r="C95" s="135"/>
      <c r="D95" s="135"/>
      <c r="E95" s="134">
        <v>182</v>
      </c>
      <c r="F95" s="135"/>
      <c r="G95" s="135"/>
      <c r="H95" s="134"/>
      <c r="I95" s="135"/>
      <c r="J95" s="135"/>
      <c r="K95" s="134"/>
      <c r="L95" s="135"/>
      <c r="M95" s="136">
        <f t="shared" ref="M95:M114" si="56">SUM(B95:L95)</f>
        <v>511</v>
      </c>
      <c r="N95" s="137"/>
      <c r="O95" s="96"/>
      <c r="P95" s="88"/>
      <c r="Q95" s="88"/>
      <c r="R95" s="84"/>
      <c r="S95" s="88"/>
      <c r="T95" s="88"/>
      <c r="U95" s="84"/>
      <c r="V95" s="84"/>
      <c r="W95" s="84"/>
      <c r="X95" s="84"/>
      <c r="Y95" s="84"/>
      <c r="Z95" s="84"/>
    </row>
    <row r="96" spans="1:26">
      <c r="A96" s="126" t="s">
        <v>94</v>
      </c>
      <c r="B96" s="134">
        <v>548</v>
      </c>
      <c r="C96" s="135"/>
      <c r="D96" s="135"/>
      <c r="E96" s="134">
        <v>191</v>
      </c>
      <c r="F96" s="135"/>
      <c r="G96" s="135"/>
      <c r="H96" s="134">
        <v>26</v>
      </c>
      <c r="I96" s="135"/>
      <c r="J96" s="135"/>
      <c r="K96" s="134"/>
      <c r="L96" s="135"/>
      <c r="M96" s="136">
        <f t="shared" si="56"/>
        <v>765</v>
      </c>
      <c r="N96" s="137"/>
      <c r="O96" s="96"/>
      <c r="P96" s="88"/>
      <c r="Q96" s="88"/>
      <c r="R96" s="84"/>
      <c r="S96" s="88"/>
      <c r="T96" s="88"/>
      <c r="U96" s="84"/>
      <c r="V96" s="84"/>
      <c r="W96" s="84"/>
      <c r="X96" s="84"/>
      <c r="Y96" s="84"/>
      <c r="Z96" s="84"/>
    </row>
    <row r="97" spans="1:26">
      <c r="A97" s="126" t="s">
        <v>95</v>
      </c>
      <c r="B97" s="134">
        <v>1215</v>
      </c>
      <c r="C97" s="135"/>
      <c r="D97" s="135"/>
      <c r="E97" s="134">
        <v>187</v>
      </c>
      <c r="F97" s="135"/>
      <c r="G97" s="135"/>
      <c r="H97" s="134">
        <v>50</v>
      </c>
      <c r="I97" s="135"/>
      <c r="J97" s="135"/>
      <c r="K97" s="134"/>
      <c r="L97" s="135"/>
      <c r="M97" s="136">
        <f t="shared" si="56"/>
        <v>1452</v>
      </c>
      <c r="N97" s="137"/>
      <c r="O97" s="96"/>
      <c r="P97" s="88"/>
      <c r="Q97" s="88"/>
      <c r="R97" s="84"/>
      <c r="S97" s="88"/>
      <c r="T97" s="88"/>
      <c r="U97" s="84"/>
      <c r="V97" s="84"/>
      <c r="W97" s="84"/>
      <c r="X97" s="84"/>
      <c r="Y97" s="84"/>
      <c r="Z97" s="84"/>
    </row>
    <row r="98" spans="1:26">
      <c r="A98" s="126" t="s">
        <v>96</v>
      </c>
      <c r="B98" s="134">
        <v>2074</v>
      </c>
      <c r="C98" s="135"/>
      <c r="D98" s="135"/>
      <c r="E98" s="134">
        <v>489</v>
      </c>
      <c r="F98" s="135"/>
      <c r="G98" s="135"/>
      <c r="H98" s="134">
        <v>44</v>
      </c>
      <c r="I98" s="135"/>
      <c r="J98" s="135"/>
      <c r="K98" s="134"/>
      <c r="L98" s="135"/>
      <c r="M98" s="136">
        <f t="shared" si="56"/>
        <v>2607</v>
      </c>
      <c r="N98" s="137"/>
      <c r="O98" s="96"/>
      <c r="P98" s="88"/>
      <c r="Q98" s="88"/>
      <c r="R98" s="84"/>
      <c r="S98" s="88"/>
      <c r="T98" s="88"/>
      <c r="U98" s="84"/>
      <c r="V98" s="84"/>
      <c r="W98" s="84"/>
      <c r="X98" s="84"/>
      <c r="Y98" s="84"/>
      <c r="Z98" s="84"/>
    </row>
    <row r="99" spans="1:26">
      <c r="A99" s="126" t="s">
        <v>97</v>
      </c>
      <c r="B99" s="134">
        <v>2236</v>
      </c>
      <c r="C99" s="135"/>
      <c r="D99" s="135"/>
      <c r="E99" s="134">
        <v>562</v>
      </c>
      <c r="F99" s="135"/>
      <c r="G99" s="135"/>
      <c r="H99" s="134">
        <v>23</v>
      </c>
      <c r="I99" s="135"/>
      <c r="J99" s="135"/>
      <c r="K99" s="134">
        <v>4</v>
      </c>
      <c r="L99" s="135"/>
      <c r="M99" s="136">
        <f t="shared" si="56"/>
        <v>2825</v>
      </c>
      <c r="N99" s="137"/>
      <c r="O99" s="96"/>
      <c r="P99" s="88"/>
      <c r="Q99" s="88"/>
      <c r="R99" s="84"/>
      <c r="S99" s="88"/>
      <c r="T99" s="88"/>
      <c r="U99" s="84"/>
      <c r="V99" s="84"/>
      <c r="W99" s="84"/>
      <c r="X99" s="84"/>
      <c r="Y99" s="84"/>
      <c r="Z99" s="84"/>
    </row>
    <row r="100" spans="1:26">
      <c r="A100" s="126" t="s">
        <v>98</v>
      </c>
      <c r="B100" s="134">
        <v>2171</v>
      </c>
      <c r="C100" s="135"/>
      <c r="D100" s="135"/>
      <c r="E100" s="134">
        <v>738</v>
      </c>
      <c r="F100" s="135"/>
      <c r="G100" s="135"/>
      <c r="H100" s="134">
        <v>34</v>
      </c>
      <c r="I100" s="135"/>
      <c r="J100" s="135"/>
      <c r="K100" s="134">
        <v>2</v>
      </c>
      <c r="L100" s="135"/>
      <c r="M100" s="136">
        <f t="shared" si="56"/>
        <v>2945</v>
      </c>
      <c r="N100" s="137"/>
      <c r="O100" s="96"/>
      <c r="P100" s="88"/>
      <c r="Q100" s="88"/>
      <c r="R100" s="84"/>
      <c r="S100" s="88"/>
      <c r="T100" s="88"/>
      <c r="U100" s="84"/>
      <c r="V100" s="84"/>
      <c r="W100" s="84"/>
      <c r="X100" s="84"/>
      <c r="Y100" s="84"/>
      <c r="Z100" s="84"/>
    </row>
    <row r="101" spans="1:26">
      <c r="A101" s="126" t="s">
        <v>99</v>
      </c>
      <c r="B101" s="134">
        <v>3044</v>
      </c>
      <c r="C101" s="135"/>
      <c r="D101" s="135"/>
      <c r="E101" s="134">
        <v>1014</v>
      </c>
      <c r="F101" s="135"/>
      <c r="G101" s="135"/>
      <c r="H101" s="134">
        <v>45</v>
      </c>
      <c r="I101" s="135"/>
      <c r="J101" s="135"/>
      <c r="K101" s="134">
        <v>7</v>
      </c>
      <c r="L101" s="135"/>
      <c r="M101" s="136">
        <f t="shared" si="56"/>
        <v>4110</v>
      </c>
      <c r="N101" s="137"/>
      <c r="O101" s="96"/>
      <c r="P101" s="88"/>
      <c r="Q101" s="88"/>
      <c r="R101" s="84"/>
      <c r="S101" s="88"/>
      <c r="T101" s="88"/>
      <c r="U101" s="84"/>
      <c r="V101" s="84"/>
      <c r="W101" s="84"/>
      <c r="X101" s="84"/>
      <c r="Y101" s="84"/>
      <c r="Z101" s="84"/>
    </row>
    <row r="102" spans="1:26">
      <c r="A102" s="126" t="s">
        <v>100</v>
      </c>
      <c r="B102" s="134">
        <v>2441</v>
      </c>
      <c r="C102" s="135"/>
      <c r="D102" s="135"/>
      <c r="E102" s="134">
        <v>1236</v>
      </c>
      <c r="F102" s="135"/>
      <c r="G102" s="135"/>
      <c r="H102" s="134">
        <v>59</v>
      </c>
      <c r="I102" s="135"/>
      <c r="J102" s="135"/>
      <c r="K102" s="134">
        <v>5</v>
      </c>
      <c r="L102" s="135"/>
      <c r="M102" s="136">
        <f t="shared" si="56"/>
        <v>3741</v>
      </c>
      <c r="N102" s="137"/>
      <c r="O102" s="96"/>
      <c r="P102" s="88"/>
      <c r="Q102" s="88"/>
      <c r="R102" s="84"/>
      <c r="S102" s="88"/>
      <c r="T102" s="88"/>
      <c r="U102" s="84"/>
      <c r="V102" s="84"/>
      <c r="W102" s="84"/>
      <c r="X102" s="84"/>
      <c r="Y102" s="84"/>
      <c r="Z102" s="84"/>
    </row>
    <row r="103" spans="1:26">
      <c r="A103" s="126" t="s">
        <v>101</v>
      </c>
      <c r="B103" s="134">
        <v>3186</v>
      </c>
      <c r="C103" s="135"/>
      <c r="D103" s="135"/>
      <c r="E103" s="134">
        <v>1517</v>
      </c>
      <c r="F103" s="135"/>
      <c r="G103" s="135"/>
      <c r="H103" s="134">
        <v>61</v>
      </c>
      <c r="I103" s="135"/>
      <c r="J103" s="135"/>
      <c r="K103" s="134">
        <v>4</v>
      </c>
      <c r="L103" s="135"/>
      <c r="M103" s="136">
        <f t="shared" si="56"/>
        <v>4768</v>
      </c>
      <c r="N103" s="137"/>
      <c r="O103" s="96"/>
      <c r="P103" s="88"/>
      <c r="Q103" s="88"/>
      <c r="R103" s="84"/>
      <c r="S103" s="88"/>
      <c r="T103" s="88"/>
      <c r="U103" s="84"/>
      <c r="V103" s="84"/>
      <c r="W103" s="84"/>
      <c r="X103" s="84"/>
      <c r="Y103" s="84"/>
      <c r="Z103" s="84"/>
    </row>
    <row r="104" spans="1:26">
      <c r="A104" s="126" t="s">
        <v>102</v>
      </c>
      <c r="B104" s="134">
        <v>4579</v>
      </c>
      <c r="C104" s="135"/>
      <c r="D104" s="135"/>
      <c r="E104" s="134">
        <v>1454</v>
      </c>
      <c r="F104" s="135"/>
      <c r="G104" s="135"/>
      <c r="H104" s="134">
        <v>245</v>
      </c>
      <c r="I104" s="135"/>
      <c r="J104" s="135"/>
      <c r="K104" s="134">
        <v>8</v>
      </c>
      <c r="L104" s="135"/>
      <c r="M104" s="136">
        <f t="shared" si="56"/>
        <v>6286</v>
      </c>
      <c r="N104" s="137"/>
      <c r="O104" s="96"/>
      <c r="P104" s="88"/>
      <c r="Q104" s="88"/>
      <c r="R104" s="84"/>
      <c r="S104" s="88"/>
      <c r="T104" s="88"/>
      <c r="U104" s="84"/>
      <c r="V104" s="84"/>
      <c r="W104" s="84"/>
      <c r="X104" s="84"/>
      <c r="Y104" s="84"/>
      <c r="Z104" s="84"/>
    </row>
    <row r="105" spans="1:26">
      <c r="A105" s="126" t="s">
        <v>103</v>
      </c>
      <c r="B105" s="134">
        <v>2683</v>
      </c>
      <c r="C105" s="135"/>
      <c r="D105" s="135"/>
      <c r="E105" s="134">
        <v>1682</v>
      </c>
      <c r="F105" s="135"/>
      <c r="G105" s="135"/>
      <c r="H105" s="134">
        <v>341</v>
      </c>
      <c r="I105" s="135"/>
      <c r="J105" s="135"/>
      <c r="K105" s="134">
        <v>3</v>
      </c>
      <c r="L105" s="135"/>
      <c r="M105" s="136">
        <f t="shared" si="56"/>
        <v>4709</v>
      </c>
      <c r="N105" s="137"/>
      <c r="O105" s="96"/>
      <c r="P105" s="88"/>
      <c r="Q105" s="88"/>
      <c r="R105" s="84"/>
      <c r="S105" s="88"/>
      <c r="T105" s="88"/>
      <c r="U105" s="84"/>
      <c r="V105" s="84"/>
      <c r="W105" s="84"/>
      <c r="X105" s="84"/>
      <c r="Y105" s="84"/>
      <c r="Z105" s="84"/>
    </row>
    <row r="106" spans="1:26">
      <c r="A106" s="126" t="s">
        <v>104</v>
      </c>
      <c r="B106" s="134">
        <v>2585</v>
      </c>
      <c r="C106" s="135"/>
      <c r="D106" s="135"/>
      <c r="E106" s="134">
        <v>2083</v>
      </c>
      <c r="F106" s="135"/>
      <c r="G106" s="135"/>
      <c r="H106" s="134">
        <v>374</v>
      </c>
      <c r="I106" s="135"/>
      <c r="J106" s="135"/>
      <c r="K106" s="134">
        <v>3</v>
      </c>
      <c r="L106" s="135"/>
      <c r="M106" s="136">
        <f t="shared" si="56"/>
        <v>5045</v>
      </c>
      <c r="N106" s="137"/>
      <c r="O106" s="96"/>
      <c r="P106" s="88"/>
      <c r="Q106" s="88"/>
      <c r="R106" s="84"/>
      <c r="S106" s="88"/>
      <c r="T106" s="88"/>
      <c r="U106" s="84"/>
      <c r="V106" s="84"/>
      <c r="W106" s="84"/>
      <c r="X106" s="84"/>
      <c r="Y106" s="84"/>
      <c r="Z106" s="84"/>
    </row>
    <row r="107" spans="1:26">
      <c r="A107" s="126" t="s">
        <v>105</v>
      </c>
      <c r="B107" s="134">
        <v>3769</v>
      </c>
      <c r="C107" s="135"/>
      <c r="D107" s="135"/>
      <c r="E107" s="134">
        <v>2260</v>
      </c>
      <c r="F107" s="135"/>
      <c r="G107" s="135"/>
      <c r="H107" s="134">
        <v>465</v>
      </c>
      <c r="I107" s="135"/>
      <c r="J107" s="135"/>
      <c r="K107" s="134">
        <v>5</v>
      </c>
      <c r="L107" s="135"/>
      <c r="M107" s="136">
        <f t="shared" si="56"/>
        <v>6499</v>
      </c>
      <c r="N107" s="137"/>
      <c r="O107" s="96"/>
      <c r="P107" s="88"/>
      <c r="Q107" s="88"/>
      <c r="R107" s="84"/>
      <c r="S107" s="88"/>
      <c r="T107" s="88"/>
      <c r="U107" s="84"/>
      <c r="V107" s="84"/>
      <c r="W107" s="84"/>
      <c r="X107" s="84"/>
      <c r="Y107" s="84"/>
      <c r="Z107" s="84"/>
    </row>
    <row r="108" spans="1:26">
      <c r="A108" s="126" t="s">
        <v>106</v>
      </c>
      <c r="B108" s="134">
        <v>4583</v>
      </c>
      <c r="C108" s="135"/>
      <c r="D108" s="135"/>
      <c r="E108" s="134">
        <v>2614</v>
      </c>
      <c r="F108" s="135"/>
      <c r="G108" s="135"/>
      <c r="H108" s="134">
        <v>582</v>
      </c>
      <c r="I108" s="135"/>
      <c r="J108" s="135"/>
      <c r="K108" s="134">
        <v>17</v>
      </c>
      <c r="L108" s="135"/>
      <c r="M108" s="136">
        <f t="shared" si="56"/>
        <v>7796</v>
      </c>
      <c r="N108" s="137"/>
      <c r="O108" s="96"/>
      <c r="P108" s="88"/>
      <c r="Q108" s="88"/>
      <c r="R108" s="84"/>
      <c r="S108" s="88"/>
      <c r="T108" s="88"/>
      <c r="U108" s="84"/>
      <c r="V108" s="84"/>
      <c r="W108" s="84"/>
      <c r="X108" s="84"/>
      <c r="Y108" s="84"/>
      <c r="Z108" s="84"/>
    </row>
    <row r="109" spans="1:26">
      <c r="A109" s="126" t="s">
        <v>107</v>
      </c>
      <c r="B109" s="134">
        <v>4302</v>
      </c>
      <c r="C109" s="135"/>
      <c r="D109" s="135"/>
      <c r="E109" s="134">
        <v>2983</v>
      </c>
      <c r="F109" s="135"/>
      <c r="G109" s="135"/>
      <c r="H109" s="134">
        <v>567</v>
      </c>
      <c r="I109" s="135"/>
      <c r="J109" s="135"/>
      <c r="K109" s="134">
        <v>12</v>
      </c>
      <c r="L109" s="135"/>
      <c r="M109" s="136">
        <f t="shared" si="56"/>
        <v>7864</v>
      </c>
      <c r="N109" s="137"/>
      <c r="O109" s="96"/>
      <c r="P109" s="88"/>
      <c r="Q109" s="88"/>
      <c r="R109" s="84"/>
      <c r="S109" s="88"/>
      <c r="T109" s="88"/>
      <c r="U109" s="84"/>
      <c r="V109" s="84"/>
      <c r="W109" s="84"/>
      <c r="X109" s="84"/>
      <c r="Y109" s="84"/>
      <c r="Z109" s="84"/>
    </row>
    <row r="110" spans="1:26">
      <c r="A110" s="126" t="s">
        <v>108</v>
      </c>
      <c r="B110" s="134">
        <v>4769</v>
      </c>
      <c r="C110" s="135"/>
      <c r="D110" s="135"/>
      <c r="E110" s="134">
        <v>2692</v>
      </c>
      <c r="F110" s="135"/>
      <c r="G110" s="135"/>
      <c r="H110" s="134">
        <v>590</v>
      </c>
      <c r="I110" s="135"/>
      <c r="J110" s="135"/>
      <c r="K110" s="134">
        <v>14</v>
      </c>
      <c r="L110" s="135"/>
      <c r="M110" s="136">
        <f t="shared" si="56"/>
        <v>8065</v>
      </c>
      <c r="N110" s="137"/>
      <c r="O110" s="96"/>
      <c r="P110" s="88"/>
      <c r="Q110" s="88"/>
      <c r="R110" s="84"/>
      <c r="S110" s="88"/>
      <c r="T110" s="88"/>
      <c r="U110" s="84"/>
      <c r="V110" s="84"/>
      <c r="W110" s="84"/>
      <c r="X110" s="84"/>
      <c r="Y110" s="84"/>
      <c r="Z110" s="84"/>
    </row>
    <row r="111" spans="1:26">
      <c r="A111" s="126" t="s">
        <v>109</v>
      </c>
      <c r="B111" s="134">
        <v>5660</v>
      </c>
      <c r="C111" s="135"/>
      <c r="D111" s="135"/>
      <c r="E111" s="134">
        <v>1976</v>
      </c>
      <c r="F111" s="135"/>
      <c r="G111" s="135"/>
      <c r="H111" s="134">
        <v>642</v>
      </c>
      <c r="I111" s="135"/>
      <c r="J111" s="135"/>
      <c r="K111" s="134">
        <v>37</v>
      </c>
      <c r="L111" s="135"/>
      <c r="M111" s="136">
        <f t="shared" si="56"/>
        <v>8315</v>
      </c>
      <c r="N111" s="137"/>
      <c r="O111" s="96"/>
      <c r="P111" s="88"/>
      <c r="Q111" s="88"/>
      <c r="R111" s="84"/>
      <c r="S111" s="88"/>
      <c r="T111" s="88"/>
      <c r="U111" s="84"/>
      <c r="V111" s="84"/>
      <c r="W111" s="84"/>
      <c r="X111" s="84"/>
      <c r="Y111" s="84"/>
      <c r="Z111" s="84"/>
    </row>
    <row r="112" spans="1:26">
      <c r="A112" s="126" t="s">
        <v>110</v>
      </c>
      <c r="B112" s="134">
        <v>4725</v>
      </c>
      <c r="C112" s="135"/>
      <c r="D112" s="135"/>
      <c r="E112" s="134">
        <v>2097</v>
      </c>
      <c r="F112" s="135"/>
      <c r="G112" s="135"/>
      <c r="H112" s="134">
        <v>301</v>
      </c>
      <c r="I112" s="135"/>
      <c r="J112" s="135"/>
      <c r="K112" s="134">
        <v>31</v>
      </c>
      <c r="L112" s="135"/>
      <c r="M112" s="136">
        <f t="shared" si="56"/>
        <v>7154</v>
      </c>
      <c r="N112" s="137"/>
      <c r="O112" s="96"/>
      <c r="P112" s="88"/>
      <c r="Q112" s="88"/>
      <c r="R112" s="84"/>
      <c r="S112" s="88"/>
      <c r="T112" s="88"/>
      <c r="U112" s="84"/>
      <c r="V112" s="84"/>
      <c r="W112" s="84"/>
      <c r="X112" s="84"/>
      <c r="Y112" s="84"/>
      <c r="Z112" s="84"/>
    </row>
    <row r="113" spans="1:26">
      <c r="A113" s="126" t="s">
        <v>111</v>
      </c>
      <c r="B113" s="134">
        <v>4198</v>
      </c>
      <c r="C113" s="135"/>
      <c r="D113" s="135"/>
      <c r="E113" s="134">
        <v>2839</v>
      </c>
      <c r="F113" s="135"/>
      <c r="G113" s="135"/>
      <c r="H113" s="134">
        <v>324</v>
      </c>
      <c r="I113" s="135"/>
      <c r="J113" s="135"/>
      <c r="K113" s="134">
        <v>37</v>
      </c>
      <c r="L113" s="135"/>
      <c r="M113" s="136">
        <f t="shared" si="56"/>
        <v>7398</v>
      </c>
      <c r="N113" s="137"/>
      <c r="O113" s="96"/>
      <c r="P113" s="88"/>
      <c r="Q113" s="88"/>
      <c r="R113" s="84"/>
      <c r="S113" s="88"/>
      <c r="T113" s="88"/>
      <c r="U113" s="84"/>
      <c r="V113" s="84"/>
      <c r="W113" s="84"/>
      <c r="X113" s="84"/>
      <c r="Y113" s="84"/>
      <c r="Z113" s="84"/>
    </row>
    <row r="114" spans="1:26" ht="15.75" customHeight="1" thickBot="1">
      <c r="A114" s="127" t="s">
        <v>70</v>
      </c>
      <c r="B114" s="145">
        <f>SUM(B94:B113)</f>
        <v>59412</v>
      </c>
      <c r="C114" s="146"/>
      <c r="D114" s="146"/>
      <c r="E114" s="145">
        <f>SUM(E94:E113)</f>
        <v>28987</v>
      </c>
      <c r="F114" s="146"/>
      <c r="G114" s="146"/>
      <c r="H114" s="145">
        <v>4773</v>
      </c>
      <c r="I114" s="146"/>
      <c r="J114" s="146"/>
      <c r="K114" s="145">
        <v>189</v>
      </c>
      <c r="L114" s="146"/>
      <c r="M114" s="138">
        <f t="shared" si="56"/>
        <v>93361</v>
      </c>
      <c r="N114" s="139"/>
      <c r="O114" s="96"/>
      <c r="P114" s="123"/>
      <c r="Q114" s="123"/>
      <c r="R114" s="84"/>
      <c r="S114" s="123"/>
      <c r="T114" s="123"/>
      <c r="U114" s="84"/>
      <c r="V114" s="84"/>
      <c r="W114" s="84"/>
      <c r="X114" s="84"/>
      <c r="Y114" s="84"/>
      <c r="Z114" s="84"/>
    </row>
    <row r="115" spans="1:26">
      <c r="A115" s="62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131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</row>
    <row r="116" spans="1:26">
      <c r="A116" s="140" t="s">
        <v>112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85"/>
      <c r="S116" s="85"/>
      <c r="T116" s="85"/>
      <c r="U116" s="85"/>
      <c r="V116" s="85"/>
      <c r="W116" s="85"/>
      <c r="X116" s="85"/>
      <c r="Y116" s="85"/>
      <c r="Z116" s="85"/>
    </row>
  </sheetData>
  <mergeCells count="193">
    <mergeCell ref="E114:G114"/>
    <mergeCell ref="H112:J112"/>
    <mergeCell ref="H113:J113"/>
    <mergeCell ref="H114:J114"/>
    <mergeCell ref="E92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11:G111"/>
    <mergeCell ref="E112:G112"/>
    <mergeCell ref="E113:G113"/>
    <mergeCell ref="K110:L110"/>
    <mergeCell ref="K111:L111"/>
    <mergeCell ref="K112:L112"/>
    <mergeCell ref="K113:L113"/>
    <mergeCell ref="K114:L114"/>
    <mergeCell ref="H92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A68:N68"/>
    <mergeCell ref="H111:J111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M73:N73"/>
    <mergeCell ref="M74:N74"/>
    <mergeCell ref="M71:N71"/>
    <mergeCell ref="M72:N72"/>
    <mergeCell ref="A71:B71"/>
    <mergeCell ref="D71:E71"/>
    <mergeCell ref="J71:L71"/>
    <mergeCell ref="M69:N69"/>
    <mergeCell ref="M70:N70"/>
    <mergeCell ref="A70:B70"/>
    <mergeCell ref="A69:B69"/>
    <mergeCell ref="D69:E69"/>
    <mergeCell ref="D70:E70"/>
    <mergeCell ref="A1:N1"/>
    <mergeCell ref="A2:N2"/>
    <mergeCell ref="M4:N4"/>
    <mergeCell ref="K5:M10"/>
    <mergeCell ref="N5:N10"/>
    <mergeCell ref="A3:M3"/>
    <mergeCell ref="A5:A11"/>
    <mergeCell ref="B5:D10"/>
    <mergeCell ref="E5:G10"/>
    <mergeCell ref="H5:J10"/>
    <mergeCell ref="J69:L69"/>
    <mergeCell ref="J70:L70"/>
    <mergeCell ref="A82:B82"/>
    <mergeCell ref="D82:E82"/>
    <mergeCell ref="M79:N79"/>
    <mergeCell ref="M80:N80"/>
    <mergeCell ref="M81:N81"/>
    <mergeCell ref="A79:B79"/>
    <mergeCell ref="A80:B80"/>
    <mergeCell ref="A81:B81"/>
    <mergeCell ref="D79:E79"/>
    <mergeCell ref="D80:E80"/>
    <mergeCell ref="D81:E81"/>
    <mergeCell ref="G86:I86"/>
    <mergeCell ref="E85:F85"/>
    <mergeCell ref="C84:D84"/>
    <mergeCell ref="C85:D85"/>
    <mergeCell ref="J84:K84"/>
    <mergeCell ref="J85:K85"/>
    <mergeCell ref="G84:I84"/>
    <mergeCell ref="G85:I85"/>
    <mergeCell ref="L84:N84"/>
    <mergeCell ref="E84:F84"/>
    <mergeCell ref="L85:N85"/>
    <mergeCell ref="B95:D95"/>
    <mergeCell ref="E88:F88"/>
    <mergeCell ref="C88:D88"/>
    <mergeCell ref="J88:K88"/>
    <mergeCell ref="G88:I88"/>
    <mergeCell ref="K94:L94"/>
    <mergeCell ref="K95:L95"/>
    <mergeCell ref="E87:F87"/>
    <mergeCell ref="C87:D87"/>
    <mergeCell ref="J87:K87"/>
    <mergeCell ref="G87:I87"/>
    <mergeCell ref="M94:N94"/>
    <mergeCell ref="M92:N93"/>
    <mergeCell ref="A72:B72"/>
    <mergeCell ref="D72:E72"/>
    <mergeCell ref="D73:E73"/>
    <mergeCell ref="D74:E74"/>
    <mergeCell ref="J72:L72"/>
    <mergeCell ref="J73:L73"/>
    <mergeCell ref="J74:L74"/>
    <mergeCell ref="A77:B77"/>
    <mergeCell ref="A78:B78"/>
    <mergeCell ref="D77:E77"/>
    <mergeCell ref="D78:E78"/>
    <mergeCell ref="A92:A93"/>
    <mergeCell ref="A91:N91"/>
    <mergeCell ref="E89:F89"/>
    <mergeCell ref="C89:D89"/>
    <mergeCell ref="J89:K89"/>
    <mergeCell ref="G89:I89"/>
    <mergeCell ref="B92:D93"/>
    <mergeCell ref="B94:D94"/>
    <mergeCell ref="E86:F86"/>
    <mergeCell ref="C86:D86"/>
    <mergeCell ref="J86:K86"/>
    <mergeCell ref="A116:Q116"/>
    <mergeCell ref="A74:B74"/>
    <mergeCell ref="A73:B73"/>
    <mergeCell ref="B114:D114"/>
    <mergeCell ref="M112:N112"/>
    <mergeCell ref="B113:D113"/>
    <mergeCell ref="M95:N95"/>
    <mergeCell ref="M96:N96"/>
    <mergeCell ref="M97:N97"/>
    <mergeCell ref="M98:N98"/>
    <mergeCell ref="M99:N99"/>
    <mergeCell ref="B109:D109"/>
    <mergeCell ref="B110:D110"/>
    <mergeCell ref="M100:N100"/>
    <mergeCell ref="B98:D98"/>
    <mergeCell ref="B96:D96"/>
    <mergeCell ref="B97:D97"/>
    <mergeCell ref="K92:L93"/>
    <mergeCell ref="K96:L96"/>
    <mergeCell ref="K97:L97"/>
    <mergeCell ref="L86:N86"/>
    <mergeCell ref="L87:N87"/>
    <mergeCell ref="L88:N88"/>
    <mergeCell ref="L89:N89"/>
    <mergeCell ref="M114:N114"/>
    <mergeCell ref="M107:N107"/>
    <mergeCell ref="M108:N108"/>
    <mergeCell ref="M109:N109"/>
    <mergeCell ref="M110:N110"/>
    <mergeCell ref="M111:N111"/>
    <mergeCell ref="M101:N101"/>
    <mergeCell ref="M102:N102"/>
    <mergeCell ref="M103:N103"/>
    <mergeCell ref="M104:N104"/>
    <mergeCell ref="M113:N113"/>
    <mergeCell ref="M105:N105"/>
    <mergeCell ref="B99:D99"/>
    <mergeCell ref="B100:D100"/>
    <mergeCell ref="B101:D101"/>
    <mergeCell ref="B102:D102"/>
    <mergeCell ref="B103:D103"/>
    <mergeCell ref="B104:D104"/>
    <mergeCell ref="B111:D111"/>
    <mergeCell ref="B112:D112"/>
    <mergeCell ref="M106:N106"/>
    <mergeCell ref="B107:D107"/>
    <mergeCell ref="B108:D108"/>
    <mergeCell ref="B105:D105"/>
    <mergeCell ref="B106:D106"/>
    <mergeCell ref="K107:L107"/>
    <mergeCell ref="K108:L108"/>
    <mergeCell ref="K109:L109"/>
  </mergeCells>
  <pageMargins left="0.59055118110236227" right="0.27559055118110237" top="0.39370078740157483" bottom="0.39370078740157483" header="0" footer="0"/>
  <pageSetup paperSize="9" scale="80" orientation="portrait" r:id="rId1"/>
  <ignoredErrors>
    <ignoredError sqref="J85:K8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28.02.2013</vt:lpstr>
      <vt:lpstr>'28.02.2013'!Yazdırma_Alanı</vt:lpstr>
      <vt:lpstr>'28.02.2013'!Yazdırma_Başlıkları</vt:lpstr>
    </vt:vector>
  </TitlesOfParts>
  <Company>Afyon Kocatepe Üniversitesi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Öğrenci İşleri Daire Başkanlığı</dc:creator>
  <cp:lastModifiedBy>hp6730b</cp:lastModifiedBy>
  <cp:lastPrinted>2013-05-31T13:27:46Z</cp:lastPrinted>
  <dcterms:created xsi:type="dcterms:W3CDTF">2013-02-01T08:03:01Z</dcterms:created>
  <dcterms:modified xsi:type="dcterms:W3CDTF">2016-02-08T08:11:24Z</dcterms:modified>
</cp:coreProperties>
</file>