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31.01.2013" sheetId="4" r:id="rId1"/>
  </sheets>
  <definedNames>
    <definedName name="_xlnm.Print_Area" localSheetId="0">'31.01.2013'!$A$1:$N$113</definedName>
    <definedName name="_xlnm.Print_Titles" localSheetId="0">'31.01.2013'!$1:$3</definedName>
  </definedNames>
  <calcPr calcId="144525" calcOnSave="0"/>
</workbook>
</file>

<file path=xl/calcChain.xml><?xml version="1.0" encoding="utf-8"?>
<calcChain xmlns="http://schemas.openxmlformats.org/spreadsheetml/2006/main">
  <c r="J85" i="4" l="1"/>
  <c r="G85" i="4"/>
  <c r="L85" i="4" s="1"/>
  <c r="J111" i="4"/>
  <c r="B111" i="4"/>
  <c r="G111" i="4"/>
  <c r="G84" i="4"/>
  <c r="G83" i="4"/>
  <c r="G82" i="4"/>
  <c r="E85" i="4"/>
  <c r="E84" i="4"/>
  <c r="E83" i="4"/>
  <c r="E82" i="4"/>
  <c r="C85" i="4"/>
  <c r="C84" i="4"/>
  <c r="C83" i="4"/>
  <c r="C82" i="4"/>
  <c r="D79" i="4"/>
  <c r="D78" i="4"/>
  <c r="D77" i="4"/>
  <c r="D76" i="4"/>
  <c r="D75" i="4"/>
  <c r="D74" i="4"/>
  <c r="M78" i="4"/>
  <c r="M77" i="4"/>
  <c r="M76" i="4"/>
  <c r="E111" i="4"/>
  <c r="L83" i="4"/>
  <c r="J83" i="4" l="1"/>
  <c r="L82" i="4"/>
  <c r="L84" i="4"/>
  <c r="C86" i="4"/>
  <c r="G86" i="4"/>
  <c r="M60" i="4"/>
  <c r="J70" i="4" s="1"/>
  <c r="M59" i="4"/>
  <c r="M58" i="4"/>
  <c r="M57" i="4"/>
  <c r="M56" i="4"/>
  <c r="M55" i="4"/>
  <c r="M54" i="4"/>
  <c r="M53" i="4"/>
  <c r="M52" i="4"/>
  <c r="M50" i="4"/>
  <c r="J69" i="4" s="1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3" i="4"/>
  <c r="J68" i="4" s="1"/>
  <c r="M32" i="4"/>
  <c r="M31" i="4"/>
  <c r="M30" i="4"/>
  <c r="M29" i="4"/>
  <c r="M28" i="4"/>
  <c r="M27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J60" i="4"/>
  <c r="J59" i="4"/>
  <c r="J58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3" i="4"/>
  <c r="J32" i="4"/>
  <c r="J31" i="4"/>
  <c r="J30" i="4"/>
  <c r="J29" i="4"/>
  <c r="J28" i="4"/>
  <c r="J27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G60" i="4"/>
  <c r="G59" i="4"/>
  <c r="G58" i="4"/>
  <c r="G57" i="4"/>
  <c r="G56" i="4"/>
  <c r="G55" i="4"/>
  <c r="G54" i="4"/>
  <c r="G53" i="4"/>
  <c r="G52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3" i="4"/>
  <c r="G32" i="4"/>
  <c r="G31" i="4"/>
  <c r="G30" i="4"/>
  <c r="G29" i="4"/>
  <c r="G28" i="4"/>
  <c r="G27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D60" i="4"/>
  <c r="D59" i="4"/>
  <c r="D58" i="4"/>
  <c r="D57" i="4"/>
  <c r="D56" i="4"/>
  <c r="D55" i="4"/>
  <c r="D54" i="4"/>
  <c r="D53" i="4"/>
  <c r="D52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3" i="4"/>
  <c r="D32" i="4"/>
  <c r="D31" i="4"/>
  <c r="D30" i="4"/>
  <c r="D29" i="4"/>
  <c r="D28" i="4"/>
  <c r="D27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B62" i="4"/>
  <c r="C62" i="4"/>
  <c r="D62" i="4"/>
  <c r="E62" i="4"/>
  <c r="F62" i="4"/>
  <c r="G62" i="4"/>
  <c r="H62" i="4"/>
  <c r="K62" i="4" s="1"/>
  <c r="I62" i="4"/>
  <c r="J62" i="4"/>
  <c r="M68" i="4" l="1"/>
  <c r="D66" i="4"/>
  <c r="D67" i="4" s="1"/>
  <c r="J67" i="4"/>
  <c r="M70" i="4"/>
  <c r="L62" i="4"/>
  <c r="M62" i="4" s="1"/>
  <c r="J84" i="4"/>
  <c r="L86" i="4"/>
  <c r="J86" i="4" s="1"/>
  <c r="J82" i="4"/>
  <c r="D71" i="4" l="1"/>
  <c r="I4" i="4"/>
  <c r="N62" i="4" s="1"/>
  <c r="D68" i="4"/>
  <c r="D69" i="4" s="1"/>
  <c r="M67" i="4"/>
  <c r="M71" i="4" s="1"/>
  <c r="J71" i="4"/>
  <c r="M69" i="4"/>
  <c r="E86" i="4"/>
  <c r="N60" i="4"/>
  <c r="N52" i="4"/>
  <c r="N43" i="4"/>
  <c r="N32" i="4"/>
  <c r="N15" i="4"/>
  <c r="N53" i="4"/>
  <c r="N44" i="4"/>
  <c r="N36" i="4"/>
  <c r="N27" i="4"/>
  <c r="N18" i="4"/>
  <c r="N37" i="4"/>
  <c r="N17" i="4"/>
  <c r="N54" i="4"/>
  <c r="N45" i="4"/>
  <c r="N35" i="4"/>
  <c r="N19" i="4"/>
  <c r="N55" i="4"/>
  <c r="N46" i="4"/>
  <c r="N38" i="4"/>
  <c r="N29" i="4"/>
  <c r="N24" i="4"/>
  <c r="N20" i="4"/>
  <c r="N16" i="4"/>
  <c r="N12" i="4"/>
  <c r="N30" i="4"/>
  <c r="N21" i="4"/>
  <c r="N13" i="4"/>
  <c r="N33" i="4" l="1"/>
  <c r="N42" i="4"/>
  <c r="N50" i="4"/>
  <c r="N59" i="4"/>
  <c r="N28" i="4"/>
  <c r="N41" i="4"/>
  <c r="N49" i="4"/>
  <c r="N58" i="4"/>
  <c r="N23" i="4"/>
  <c r="N14" i="4"/>
  <c r="N22" i="4"/>
  <c r="N31" i="4"/>
  <c r="N40" i="4"/>
  <c r="N48" i="4"/>
  <c r="N57" i="4"/>
  <c r="N25" i="4"/>
  <c r="N39" i="4"/>
  <c r="N47" i="4"/>
  <c r="N56" i="4"/>
  <c r="D70" i="4"/>
  <c r="M95" i="4"/>
  <c r="M91" i="4"/>
  <c r="M111" i="4"/>
  <c r="M107" i="4"/>
  <c r="M97" i="4"/>
  <c r="M108" i="4"/>
  <c r="M109" i="4"/>
  <c r="M103" i="4"/>
  <c r="M104" i="4"/>
  <c r="M110" i="4"/>
  <c r="M92" i="4"/>
  <c r="M101" i="4"/>
  <c r="M94" i="4"/>
  <c r="M105" i="4"/>
  <c r="M98" i="4"/>
  <c r="M100" i="4"/>
  <c r="M96" i="4"/>
  <c r="M99" i="4"/>
  <c r="M106" i="4"/>
  <c r="M102" i="4"/>
  <c r="M93" i="4"/>
</calcChain>
</file>

<file path=xl/sharedStrings.xml><?xml version="1.0" encoding="utf-8"?>
<sst xmlns="http://schemas.openxmlformats.org/spreadsheetml/2006/main" count="147" uniqueCount="119">
  <si>
    <t>AFYON KOCATEPE ÜNİVERSİTESİ</t>
  </si>
  <si>
    <r>
      <t xml:space="preserve">2012-2013 Eğitim-Öğretim Yılı OCAK Ayı Mevcut Öğrenci Sayısı </t>
    </r>
    <r>
      <rPr>
        <b/>
        <sz val="11"/>
        <color indexed="23"/>
        <rFont val="Arial Tur"/>
        <charset val="162"/>
      </rPr>
      <t>(02.01.2013-31.01.2013)</t>
    </r>
  </si>
  <si>
    <t>Üniversitemiz 13 fakülte, 5 YO, 1 devlet konservatuvarı, 15 MYO ve 5 enstittü toplam öğrenci sayısı :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</si>
  <si>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</si>
  <si>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</si>
  <si>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</si>
  <si>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</si>
  <si>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</si>
  <si>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</si>
  <si>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</si>
  <si>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</si>
  <si>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</si>
  <si>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</si>
  <si>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</si>
  <si>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</si>
  <si>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</si>
  <si>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</si>
  <si>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</si>
  <si>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</si>
  <si>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</si>
  <si>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</si>
  <si>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</si>
  <si>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</si>
  <si>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</si>
  <si>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</si>
  <si>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</si>
  <si>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</si>
  <si>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</si>
  <si>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</si>
  <si>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</si>
  <si>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TURİZM İŞLET.VE OTELCİLİK YO.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</si>
  <si>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</si>
  <si>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</si>
  <si>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</si>
  <si>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</si>
  <si>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</si>
  <si>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</si>
  <si>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</si>
  <si>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</si>
  <si>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</si>
  <si>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</si>
  <si>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</si>
  <si>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</si>
  <si>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</si>
  <si>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</si>
  <si>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</si>
  <si>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</si>
  <si>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</si>
  <si>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</si>
  <si>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</si>
  <si>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</si>
  <si>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FEN BİLİMLERİ ENS.(yüksek lis.)</t>
  </si>
  <si>
    <t>FEN BİLİMLERİ ENS.(doktora)</t>
  </si>
  <si>
    <t>GÜZEL SANATLAR ENSTİTÜSÜ</t>
  </si>
  <si>
    <t>SAĞLIK BİLİMLERİ ENS.(yük. lis)</t>
  </si>
  <si>
    <t>SAĞLIK BİLİMLERİ ENS.(doktora)</t>
  </si>
  <si>
    <t>SOSYAL BİL.ENS.(yüksek lis)</t>
  </si>
  <si>
    <t>SOSYAL BİL.ENS.(doktora)</t>
  </si>
  <si>
    <t>ENSTİTÜLER TOPLAMI</t>
  </si>
  <si>
    <t>GENEL TOPLAM</t>
  </si>
  <si>
    <t>Toplam     Öğrenci  Sayısı İçindeki Oranı</t>
  </si>
  <si>
    <t>İSTATİSTİKİ BİLGİLER</t>
  </si>
  <si>
    <t>Afyon merkez öğrenci sayısı</t>
  </si>
  <si>
    <t>: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</si>
  <si>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</si>
  <si>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</si>
  <si>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</si>
  <si>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</si>
  <si>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</si>
  <si>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</si>
  <si>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</si>
  <si>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</si>
  <si>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</si>
  <si>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</si>
  <si>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</si>
  <si>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</si>
  <si>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</si>
  <si>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Lisansüstü öğrenci sayısı</t>
  </si>
  <si>
    <t>Lisansüstü öğrenci yüzdesi (%)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</si>
  <si>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</si>
  <si>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</si>
  <si>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</si>
  <si>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</si>
  <si>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</si>
  <si>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</si>
  <si>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</si>
  <si>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Kız-erkek öğrenci sayısı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</si>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</sst>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41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3" fontId="10" fillId="3" borderId="40" xfId="1" applyNumberFormat="1" applyFont="1" applyFill="1" applyBorder="1"/>
    <xf numFmtId="3" fontId="13" fillId="3" borderId="41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8" fillId="2" borderId="0" xfId="2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9" xfId="1" applyFont="1" applyFill="1" applyBorder="1" applyAlignment="1"/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17" fillId="2" borderId="0" xfId="1" applyFont="1" applyFill="1" applyBorder="1" applyAlignment="1">
      <alignment horizontal="left"/>
    </xf>
    <xf numFmtId="0" fontId="3" fillId="2" borderId="47" xfId="1" applyFont="1" applyFill="1" applyBorder="1" applyAlignment="1">
      <alignment vertical="center"/>
    </xf>
    <xf numFmtId="0" fontId="16" fillId="2" borderId="8" xfId="1" applyFont="1" applyFill="1" applyBorder="1" applyAlignment="1"/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0" fillId="2" borderId="47" xfId="1" applyFont="1" applyFill="1" applyBorder="1" applyAlignment="1">
      <alignment horizontal="right" indent="1"/>
    </xf>
    <xf numFmtId="0" fontId="13" fillId="2" borderId="40" xfId="1" applyFont="1" applyFill="1" applyBorder="1" applyAlignment="1">
      <alignment horizontal="right" indent="1"/>
    </xf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42" xfId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8" xfId="1" applyNumberFormat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3" fontId="17" fillId="2" borderId="0" xfId="1" applyNumberFormat="1" applyFont="1" applyFill="1" applyBorder="1" applyAlignment="1"/>
    <xf numFmtId="0" fontId="16" fillId="2" borderId="8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6" fillId="2" borderId="60" xfId="1" applyFont="1" applyFill="1" applyBorder="1" applyAlignment="1">
      <alignment horizontal="right" indent="1"/>
    </xf>
    <xf numFmtId="0" fontId="17" fillId="2" borderId="0" xfId="1" applyFont="1" applyFill="1" applyBorder="1" applyAlignment="1">
      <alignment horizontal="right" indent="1"/>
    </xf>
    <xf numFmtId="0" fontId="16" fillId="2" borderId="63" xfId="1" applyFont="1" applyFill="1" applyBorder="1" applyAlignment="1">
      <alignment horizontal="right" indent="1"/>
    </xf>
    <xf numFmtId="0" fontId="17" fillId="2" borderId="61" xfId="1" applyFont="1" applyFill="1" applyBorder="1" applyAlignment="1">
      <alignment horizontal="right" indent="1"/>
    </xf>
    <xf numFmtId="0" fontId="17" fillId="2" borderId="1" xfId="1" applyFont="1" applyFill="1" applyBorder="1" applyAlignment="1">
      <alignment horizontal="right" indent="1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5" fillId="2" borderId="38" xfId="2" applyFont="1" applyFill="1" applyBorder="1"/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22" fillId="2" borderId="30" xfId="1" applyFont="1" applyFill="1" applyBorder="1" applyAlignment="1">
      <alignment horizontal="center"/>
    </xf>
    <xf numFmtId="0" fontId="22" fillId="2" borderId="53" xfId="1" applyFont="1" applyFill="1" applyBorder="1" applyAlignment="1">
      <alignment horizontal="center"/>
    </xf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18" fillId="2" borderId="66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67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/>
    </xf>
    <xf numFmtId="0" fontId="20" fillId="2" borderId="54" xfId="1" applyFont="1" applyFill="1" applyBorder="1" applyAlignment="1">
      <alignment horizontal="center"/>
    </xf>
    <xf numFmtId="0" fontId="22" fillId="2" borderId="41" xfId="1" applyFont="1" applyFill="1" applyBorder="1" applyAlignment="1">
      <alignment horizontal="center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54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3" fontId="22" fillId="2" borderId="41" xfId="1" applyNumberFormat="1" applyFont="1" applyFill="1" applyBorder="1" applyAlignment="1">
      <alignment horizontal="right" indent="1"/>
    </xf>
    <xf numFmtId="0" fontId="8" fillId="2" borderId="0" xfId="1" applyFont="1" applyFill="1" applyAlignment="1">
      <alignment horizontal="left"/>
    </xf>
    <xf numFmtId="0" fontId="13" fillId="2" borderId="16" xfId="1" applyFont="1" applyFill="1" applyBorder="1" applyAlignment="1">
      <alignment horizontal="left"/>
    </xf>
    <xf numFmtId="0" fontId="13" fillId="2" borderId="40" xfId="1" applyFont="1" applyFill="1" applyBorder="1" applyAlignment="1">
      <alignment horizontal="left"/>
    </xf>
    <xf numFmtId="0" fontId="12" fillId="2" borderId="2" xfId="1" applyFont="1" applyFill="1" applyBorder="1" applyAlignment="1">
      <alignment horizontal="left"/>
    </xf>
    <xf numFmtId="0" fontId="12" fillId="2" borderId="47" xfId="1" applyFont="1" applyFill="1" applyBorder="1" applyAlignment="1">
      <alignment horizontal="left"/>
    </xf>
    <xf numFmtId="3" fontId="21" fillId="2" borderId="40" xfId="1" applyNumberFormat="1" applyFont="1" applyFill="1" applyBorder="1" applyAlignment="1">
      <alignment horizontal="right" indent="1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2" xfId="1" applyNumberFormat="1" applyFont="1" applyFill="1" applyBorder="1" applyAlignment="1">
      <alignment horizontal="right" inden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12" fillId="2" borderId="59" xfId="1" applyFont="1" applyFill="1" applyBorder="1" applyAlignment="1">
      <alignment horizontal="left"/>
    </xf>
    <xf numFmtId="0" fontId="12" fillId="2" borderId="60" xfId="1" applyFont="1" applyFill="1" applyBorder="1" applyAlignment="1">
      <alignment horizontal="left"/>
    </xf>
    <xf numFmtId="0" fontId="13" fillId="2" borderId="64" xfId="1" applyFont="1" applyFill="1" applyBorder="1" applyAlignment="1">
      <alignment horizontal="left"/>
    </xf>
    <xf numFmtId="0" fontId="13" fillId="2" borderId="61" xfId="1" applyFont="1" applyFill="1" applyBorder="1" applyAlignment="1">
      <alignment horizontal="left"/>
    </xf>
    <xf numFmtId="0" fontId="20" fillId="2" borderId="53" xfId="1" applyFont="1" applyFill="1" applyBorder="1" applyAlignment="1">
      <alignment horizontal="center"/>
    </xf>
    <xf numFmtId="0" fontId="18" fillId="2" borderId="5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21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32" xfId="1" applyNumberFormat="1" applyFont="1" applyFill="1" applyBorder="1" applyAlignment="1">
      <alignment horizontal="right" indent="1"/>
    </xf>
    <xf numFmtId="1" fontId="21" fillId="2" borderId="29" xfId="1" applyNumberFormat="1" applyFont="1" applyFill="1" applyBorder="1" applyAlignment="1">
      <alignment horizontal="right" indent="1"/>
    </xf>
    <xf numFmtId="3" fontId="20" fillId="2" borderId="29" xfId="1" applyNumberFormat="1" applyFont="1" applyFill="1" applyBorder="1" applyAlignment="1">
      <alignment horizontal="right" indent="1"/>
    </xf>
    <xf numFmtId="0" fontId="10" fillId="2" borderId="37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0" fontId="13" fillId="2" borderId="37" xfId="1" applyFont="1" applyFill="1" applyBorder="1" applyAlignment="1">
      <alignment horizontal="center"/>
    </xf>
    <xf numFmtId="0" fontId="13" fillId="2" borderId="38" xfId="1" applyFont="1" applyFill="1" applyBorder="1" applyAlignment="1">
      <alignment horizontal="center"/>
    </xf>
    <xf numFmtId="0" fontId="13" fillId="2" borderId="68" xfId="1" applyFont="1" applyFill="1" applyBorder="1" applyAlignment="1">
      <alignment horizontal="left"/>
    </xf>
    <xf numFmtId="0" fontId="13" fillId="2" borderId="65" xfId="1" applyFont="1" applyFill="1" applyBorder="1" applyAlignment="1">
      <alignment horizontal="left"/>
    </xf>
    <xf numFmtId="3" fontId="21" fillId="2" borderId="65" xfId="1" applyNumberFormat="1" applyFont="1" applyFill="1" applyBorder="1" applyAlignment="1">
      <alignment horizontal="right" indent="1"/>
    </xf>
    <xf numFmtId="3" fontId="20" fillId="2" borderId="4" xfId="1" applyNumberFormat="1" applyFont="1" applyFill="1" applyBorder="1" applyAlignment="1">
      <alignment horizontal="right" vertical="center" indent="1"/>
    </xf>
    <xf numFmtId="3" fontId="20" fillId="2" borderId="5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0" fontId="12" fillId="2" borderId="62" xfId="1" applyFont="1" applyFill="1" applyBorder="1" applyAlignment="1">
      <alignment horizontal="left"/>
    </xf>
    <xf numFmtId="0" fontId="12" fillId="2" borderId="63" xfId="1" applyFont="1" applyFill="1" applyBorder="1" applyAlignment="1">
      <alignment horizontal="left"/>
    </xf>
    <xf numFmtId="3" fontId="20" fillId="2" borderId="63" xfId="1" applyNumberFormat="1" applyFont="1" applyFill="1" applyBorder="1" applyAlignment="1">
      <alignment horizontal="right" indent="1"/>
    </xf>
    <xf numFmtId="3" fontId="21" fillId="2" borderId="61" xfId="1" applyNumberFormat="1" applyFont="1" applyFill="1" applyBorder="1" applyAlignment="1">
      <alignment horizontal="right" indent="1"/>
    </xf>
    <xf numFmtId="3" fontId="20" fillId="2" borderId="60" xfId="1" applyNumberFormat="1" applyFont="1" applyFill="1" applyBorder="1" applyAlignment="1">
      <alignment horizontal="right" indent="1"/>
    </xf>
    <xf numFmtId="1" fontId="21" fillId="2" borderId="57" xfId="1" applyNumberFormat="1" applyFont="1" applyFill="1" applyBorder="1" applyAlignment="1">
      <alignment horizontal="right" indent="1"/>
    </xf>
    <xf numFmtId="1" fontId="21" fillId="2" borderId="58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1" fontId="17" fillId="2" borderId="51" xfId="1" applyNumberFormat="1" applyFont="1" applyFill="1" applyBorder="1" applyAlignment="1">
      <alignment horizontal="center"/>
    </xf>
    <xf numFmtId="1" fontId="17" fillId="2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  <xf numFmtId="0" fontId="16" fillId="2" borderId="51" xfId="1" applyFont="1" applyFill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0" fontId="16" fillId="2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showGridLines="0" tabSelected="1" zoomScale="110" zoomScaleNormal="110" zoomScaleSheetLayoutView="100" workbookViewId="0">
      <selection sqref="A1:N1"/>
    </sheetView>
  </sheetViews>
  <sheetFormatPr defaultRowHeight="12.75" x14ac:dyDescent="0.2"/>
  <cols>
    <col min="1" max="1" width="24" style="64" customWidth="1"/>
    <col min="2" max="13" width="6.7109375" style="2" customWidth="1"/>
    <col min="14" max="14" width="8.7109375" style="1" customWidth="1"/>
    <col min="15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4" ht="22.5" customHeight="1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8" customHeight="1" x14ac:dyDescent="0.25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6" customHeight="1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4" ht="15.75" customHeight="1" thickBot="1" x14ac:dyDescent="0.25">
      <c r="A4" s="3" t="s">
        <v>2</v>
      </c>
      <c r="B4" s="3"/>
      <c r="C4" s="3"/>
      <c r="D4" s="3"/>
      <c r="F4" s="65"/>
      <c r="G4" s="65"/>
      <c r="I4" s="65">
        <f>M62</f>
        <v>36048</v>
      </c>
      <c r="K4" s="65"/>
      <c r="L4" s="66"/>
      <c r="M4" s="216">
        <v>41305</v>
      </c>
      <c r="N4" s="216"/>
    </row>
    <row r="5" spans="1:14" ht="12.75" customHeight="1" x14ac:dyDescent="0.2">
      <c r="A5" s="229" t="s">
        <v>3</v>
      </c>
      <c r="B5" s="232" t="s">
        <v>4</v>
      </c>
      <c r="C5" s="233"/>
      <c r="D5" s="234"/>
      <c r="E5" s="232" t="s">
        <v>5</v>
      </c>
      <c r="F5" s="233"/>
      <c r="G5" s="234"/>
      <c r="H5" s="232" t="s">
        <v>6</v>
      </c>
      <c r="I5" s="233"/>
      <c r="J5" s="234"/>
      <c r="K5" s="217" t="s">
        <v>7</v>
      </c>
      <c r="L5" s="218"/>
      <c r="M5" s="219"/>
      <c r="N5" s="226" t="s">
        <v>60</v>
      </c>
    </row>
    <row r="6" spans="1:14" ht="12.75" customHeight="1" x14ac:dyDescent="0.2">
      <c r="A6" s="230"/>
      <c r="B6" s="235"/>
      <c r="C6" s="236"/>
      <c r="D6" s="237"/>
      <c r="E6" s="235"/>
      <c r="F6" s="236"/>
      <c r="G6" s="237"/>
      <c r="H6" s="235"/>
      <c r="I6" s="236"/>
      <c r="J6" s="237"/>
      <c r="K6" s="220"/>
      <c r="L6" s="221"/>
      <c r="M6" s="222"/>
      <c r="N6" s="227"/>
    </row>
    <row r="7" spans="1:14" ht="15" customHeight="1" x14ac:dyDescent="0.2">
      <c r="A7" s="230"/>
      <c r="B7" s="235"/>
      <c r="C7" s="236"/>
      <c r="D7" s="237"/>
      <c r="E7" s="235"/>
      <c r="F7" s="236"/>
      <c r="G7" s="237"/>
      <c r="H7" s="235"/>
      <c r="I7" s="236"/>
      <c r="J7" s="237"/>
      <c r="K7" s="220"/>
      <c r="L7" s="221"/>
      <c r="M7" s="222"/>
      <c r="N7" s="227"/>
    </row>
    <row r="8" spans="1:14" ht="9" customHeight="1" x14ac:dyDescent="0.2">
      <c r="A8" s="230"/>
      <c r="B8" s="235"/>
      <c r="C8" s="236"/>
      <c r="D8" s="237"/>
      <c r="E8" s="235"/>
      <c r="F8" s="236"/>
      <c r="G8" s="237"/>
      <c r="H8" s="235"/>
      <c r="I8" s="236"/>
      <c r="J8" s="237"/>
      <c r="K8" s="220"/>
      <c r="L8" s="221"/>
      <c r="M8" s="222"/>
      <c r="N8" s="227"/>
    </row>
    <row r="9" spans="1:14" ht="15" customHeight="1" x14ac:dyDescent="0.2">
      <c r="A9" s="230"/>
      <c r="B9" s="235"/>
      <c r="C9" s="236"/>
      <c r="D9" s="237"/>
      <c r="E9" s="235"/>
      <c r="F9" s="236"/>
      <c r="G9" s="237"/>
      <c r="H9" s="235"/>
      <c r="I9" s="236"/>
      <c r="J9" s="237"/>
      <c r="K9" s="220"/>
      <c r="L9" s="221"/>
      <c r="M9" s="222"/>
      <c r="N9" s="227"/>
    </row>
    <row r="10" spans="1:14" ht="9" customHeight="1" x14ac:dyDescent="0.2">
      <c r="A10" s="230"/>
      <c r="B10" s="238"/>
      <c r="C10" s="239"/>
      <c r="D10" s="240"/>
      <c r="E10" s="238"/>
      <c r="F10" s="239"/>
      <c r="G10" s="240"/>
      <c r="H10" s="238"/>
      <c r="I10" s="239"/>
      <c r="J10" s="240"/>
      <c r="K10" s="223"/>
      <c r="L10" s="224"/>
      <c r="M10" s="225"/>
      <c r="N10" s="227"/>
    </row>
    <row r="11" spans="1:14" ht="15.75" customHeight="1" thickBot="1" x14ac:dyDescent="0.25">
      <c r="A11" s="231"/>
      <c r="B11" s="6" t="s">
        <v>8</v>
      </c>
      <c r="C11" s="5" t="s">
        <v>9</v>
      </c>
      <c r="D11" s="7" t="s">
        <v>10</v>
      </c>
      <c r="E11" s="6" t="s">
        <v>8</v>
      </c>
      <c r="F11" s="5" t="s">
        <v>9</v>
      </c>
      <c r="G11" s="7" t="s">
        <v>10</v>
      </c>
      <c r="H11" s="6" t="s">
        <v>8</v>
      </c>
      <c r="I11" s="5" t="s">
        <v>9</v>
      </c>
      <c r="J11" s="7" t="s">
        <v>10</v>
      </c>
      <c r="K11" s="4" t="s">
        <v>8</v>
      </c>
      <c r="L11" s="5" t="s">
        <v>9</v>
      </c>
      <c r="M11" s="7" t="s">
        <v>10</v>
      </c>
      <c r="N11" s="8" t="s">
        <v>11</v>
      </c>
    </row>
    <row r="12" spans="1:14" s="19" customFormat="1" ht="17.100000000000001" customHeight="1" x14ac:dyDescent="0.2">
      <c r="A12" s="9" t="s">
        <v>12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v>0</v>
      </c>
      <c r="L12" s="11">
        <v>0</v>
      </c>
      <c r="M12" s="17">
        <f>SUM(K12:L12)</f>
        <v>0</v>
      </c>
      <c r="N12" s="18">
        <f>(M12/$I$4)*100</f>
        <v>0</v>
      </c>
    </row>
    <row r="13" spans="1:14" s="19" customFormat="1" ht="17.100000000000001" customHeight="1" x14ac:dyDescent="0.2">
      <c r="A13" s="20" t="s">
        <v>13</v>
      </c>
      <c r="B13" s="21">
        <v>0</v>
      </c>
      <c r="C13" s="22">
        <v>0</v>
      </c>
      <c r="D13" s="23">
        <f t="shared" ref="D13:D25" si="0">SUM(B13:C13)</f>
        <v>0</v>
      </c>
      <c r="E13" s="21">
        <v>0</v>
      </c>
      <c r="F13" s="22">
        <v>0</v>
      </c>
      <c r="G13" s="24">
        <f t="shared" ref="G13:G25" si="1">SUM(E13:F13)</f>
        <v>0</v>
      </c>
      <c r="H13" s="21">
        <v>0</v>
      </c>
      <c r="I13" s="22">
        <v>0</v>
      </c>
      <c r="J13" s="24">
        <f t="shared" ref="J13:J25" si="2">SUM(H13:I13)</f>
        <v>0</v>
      </c>
      <c r="K13" s="25">
        <v>0</v>
      </c>
      <c r="L13" s="22">
        <v>0</v>
      </c>
      <c r="M13" s="26">
        <f t="shared" ref="M13:M25" si="3">SUM(K13:L13)</f>
        <v>0</v>
      </c>
      <c r="N13" s="27">
        <f t="shared" ref="N13:N25" si="4">(M13/$I$4)*100</f>
        <v>0</v>
      </c>
    </row>
    <row r="14" spans="1:14" s="19" customFormat="1" ht="17.100000000000001" customHeight="1" x14ac:dyDescent="0.2">
      <c r="A14" s="20" t="s">
        <v>14</v>
      </c>
      <c r="B14" s="21">
        <v>990</v>
      </c>
      <c r="C14" s="22">
        <v>496</v>
      </c>
      <c r="D14" s="23">
        <f t="shared" si="0"/>
        <v>1486</v>
      </c>
      <c r="E14" s="21">
        <v>547</v>
      </c>
      <c r="F14" s="22">
        <v>210</v>
      </c>
      <c r="G14" s="24">
        <f t="shared" si="1"/>
        <v>757</v>
      </c>
      <c r="H14" s="21">
        <v>0</v>
      </c>
      <c r="I14" s="22">
        <v>0</v>
      </c>
      <c r="J14" s="24">
        <f t="shared" si="2"/>
        <v>0</v>
      </c>
      <c r="K14" s="25">
        <v>1537</v>
      </c>
      <c r="L14" s="22">
        <v>706</v>
      </c>
      <c r="M14" s="26">
        <f t="shared" si="3"/>
        <v>2243</v>
      </c>
      <c r="N14" s="27">
        <f t="shared" si="4"/>
        <v>6.2222592099422993</v>
      </c>
    </row>
    <row r="15" spans="1:14" s="19" customFormat="1" ht="17.100000000000001" customHeight="1" x14ac:dyDescent="0.2">
      <c r="A15" s="20" t="s">
        <v>15</v>
      </c>
      <c r="B15" s="21">
        <v>1559</v>
      </c>
      <c r="C15" s="22">
        <v>1061</v>
      </c>
      <c r="D15" s="23">
        <f t="shared" si="0"/>
        <v>2620</v>
      </c>
      <c r="E15" s="21">
        <v>1300</v>
      </c>
      <c r="F15" s="22">
        <v>934</v>
      </c>
      <c r="G15" s="24">
        <f t="shared" si="1"/>
        <v>2234</v>
      </c>
      <c r="H15" s="21">
        <v>0</v>
      </c>
      <c r="I15" s="22">
        <v>0</v>
      </c>
      <c r="J15" s="24">
        <f t="shared" si="2"/>
        <v>0</v>
      </c>
      <c r="K15" s="25">
        <v>2859</v>
      </c>
      <c r="L15" s="22">
        <v>1995</v>
      </c>
      <c r="M15" s="26">
        <f t="shared" si="3"/>
        <v>4854</v>
      </c>
      <c r="N15" s="27">
        <f t="shared" si="4"/>
        <v>13.465379494007991</v>
      </c>
    </row>
    <row r="16" spans="1:14" s="19" customFormat="1" ht="17.100000000000001" customHeight="1" x14ac:dyDescent="0.2">
      <c r="A16" s="20" t="s">
        <v>16</v>
      </c>
      <c r="B16" s="21">
        <v>148</v>
      </c>
      <c r="C16" s="22">
        <v>131</v>
      </c>
      <c r="D16" s="23">
        <f t="shared" si="0"/>
        <v>279</v>
      </c>
      <c r="E16" s="21">
        <v>0</v>
      </c>
      <c r="F16" s="22">
        <v>0</v>
      </c>
      <c r="G16" s="24">
        <f t="shared" si="1"/>
        <v>0</v>
      </c>
      <c r="H16" s="21">
        <v>0</v>
      </c>
      <c r="I16" s="22">
        <v>0</v>
      </c>
      <c r="J16" s="24">
        <f t="shared" si="2"/>
        <v>0</v>
      </c>
      <c r="K16" s="25">
        <v>148</v>
      </c>
      <c r="L16" s="22">
        <v>131</v>
      </c>
      <c r="M16" s="26">
        <f t="shared" si="3"/>
        <v>279</v>
      </c>
      <c r="N16" s="27">
        <f t="shared" si="4"/>
        <v>0.77396804260985352</v>
      </c>
    </row>
    <row r="17" spans="1:19" s="19" customFormat="1" ht="17.100000000000001" customHeight="1" x14ac:dyDescent="0.2">
      <c r="A17" s="20" t="s">
        <v>17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v>0</v>
      </c>
      <c r="L17" s="22">
        <v>0</v>
      </c>
      <c r="M17" s="26">
        <f t="shared" si="3"/>
        <v>0</v>
      </c>
      <c r="N17" s="27">
        <f t="shared" si="4"/>
        <v>0</v>
      </c>
    </row>
    <row r="18" spans="1:19" s="19" customFormat="1" ht="17.100000000000001" customHeight="1" x14ac:dyDescent="0.2">
      <c r="A18" s="20" t="s">
        <v>18</v>
      </c>
      <c r="B18" s="21">
        <v>1536</v>
      </c>
      <c r="C18" s="22">
        <v>1082</v>
      </c>
      <c r="D18" s="23">
        <f t="shared" si="0"/>
        <v>2618</v>
      </c>
      <c r="E18" s="21">
        <v>957</v>
      </c>
      <c r="F18" s="22">
        <v>890</v>
      </c>
      <c r="G18" s="24">
        <f t="shared" si="1"/>
        <v>1847</v>
      </c>
      <c r="H18" s="21">
        <v>0</v>
      </c>
      <c r="I18" s="22">
        <v>0</v>
      </c>
      <c r="J18" s="24">
        <f t="shared" si="2"/>
        <v>0</v>
      </c>
      <c r="K18" s="25">
        <v>2493</v>
      </c>
      <c r="L18" s="22">
        <v>1972</v>
      </c>
      <c r="M18" s="26">
        <f t="shared" si="3"/>
        <v>4465</v>
      </c>
      <c r="N18" s="27">
        <f t="shared" si="4"/>
        <v>12.386262760763426</v>
      </c>
      <c r="Q18" s="28"/>
    </row>
    <row r="19" spans="1:19" s="19" customFormat="1" ht="17.100000000000001" customHeight="1" x14ac:dyDescent="0.2">
      <c r="A19" s="20" t="s">
        <v>19</v>
      </c>
      <c r="B19" s="21">
        <v>0</v>
      </c>
      <c r="C19" s="22">
        <v>0</v>
      </c>
      <c r="D19" s="23">
        <f t="shared" si="0"/>
        <v>0</v>
      </c>
      <c r="E19" s="21">
        <v>0</v>
      </c>
      <c r="F19" s="22">
        <v>0</v>
      </c>
      <c r="G19" s="24">
        <f t="shared" si="1"/>
        <v>0</v>
      </c>
      <c r="H19" s="21">
        <v>0</v>
      </c>
      <c r="I19" s="22">
        <v>0</v>
      </c>
      <c r="J19" s="24">
        <f t="shared" si="2"/>
        <v>0</v>
      </c>
      <c r="K19" s="25">
        <v>0</v>
      </c>
      <c r="L19" s="22">
        <v>0</v>
      </c>
      <c r="M19" s="26">
        <f t="shared" si="3"/>
        <v>0</v>
      </c>
      <c r="N19" s="27">
        <f t="shared" si="4"/>
        <v>0</v>
      </c>
      <c r="Q19" s="28"/>
    </row>
    <row r="20" spans="1:19" s="19" customFormat="1" ht="17.100000000000001" customHeight="1" x14ac:dyDescent="0.2">
      <c r="A20" s="20" t="s">
        <v>20</v>
      </c>
      <c r="B20" s="21">
        <v>529</v>
      </c>
      <c r="C20" s="22">
        <v>976</v>
      </c>
      <c r="D20" s="23">
        <f t="shared" si="0"/>
        <v>1505</v>
      </c>
      <c r="E20" s="21">
        <v>223</v>
      </c>
      <c r="F20" s="22">
        <v>447</v>
      </c>
      <c r="G20" s="24">
        <f t="shared" si="1"/>
        <v>670</v>
      </c>
      <c r="H20" s="21">
        <v>0</v>
      </c>
      <c r="I20" s="22">
        <v>0</v>
      </c>
      <c r="J20" s="24">
        <f t="shared" si="2"/>
        <v>0</v>
      </c>
      <c r="K20" s="25">
        <v>752</v>
      </c>
      <c r="L20" s="22">
        <v>1423</v>
      </c>
      <c r="M20" s="26">
        <f t="shared" si="3"/>
        <v>2175</v>
      </c>
      <c r="N20" s="27">
        <f t="shared" si="4"/>
        <v>6.0336218375499335</v>
      </c>
      <c r="Q20" s="28"/>
    </row>
    <row r="21" spans="1:19" ht="17.100000000000001" customHeight="1" x14ac:dyDescent="0.2">
      <c r="A21" s="20" t="s">
        <v>21</v>
      </c>
      <c r="B21" s="21">
        <v>28</v>
      </c>
      <c r="C21" s="22">
        <v>385</v>
      </c>
      <c r="D21" s="23">
        <f t="shared" si="0"/>
        <v>413</v>
      </c>
      <c r="E21" s="21">
        <v>32</v>
      </c>
      <c r="F21" s="22">
        <v>180</v>
      </c>
      <c r="G21" s="24">
        <f t="shared" si="1"/>
        <v>212</v>
      </c>
      <c r="H21" s="21">
        <v>0</v>
      </c>
      <c r="I21" s="22">
        <v>0</v>
      </c>
      <c r="J21" s="24">
        <f t="shared" si="2"/>
        <v>0</v>
      </c>
      <c r="K21" s="25">
        <v>60</v>
      </c>
      <c r="L21" s="22">
        <v>565</v>
      </c>
      <c r="M21" s="26">
        <f t="shared" si="3"/>
        <v>625</v>
      </c>
      <c r="N21" s="29">
        <f t="shared" si="4"/>
        <v>1.7337993786063026</v>
      </c>
      <c r="P21" s="19"/>
    </row>
    <row r="22" spans="1:19" ht="17.100000000000001" customHeight="1" x14ac:dyDescent="0.2">
      <c r="A22" s="20" t="s">
        <v>22</v>
      </c>
      <c r="B22" s="21">
        <v>41</v>
      </c>
      <c r="C22" s="22">
        <v>342</v>
      </c>
      <c r="D22" s="23">
        <f t="shared" si="0"/>
        <v>383</v>
      </c>
      <c r="E22" s="21">
        <v>15</v>
      </c>
      <c r="F22" s="22">
        <v>144</v>
      </c>
      <c r="G22" s="24">
        <f t="shared" si="1"/>
        <v>159</v>
      </c>
      <c r="H22" s="21">
        <v>0</v>
      </c>
      <c r="I22" s="22">
        <v>0</v>
      </c>
      <c r="J22" s="24">
        <f t="shared" si="2"/>
        <v>0</v>
      </c>
      <c r="K22" s="25">
        <v>56</v>
      </c>
      <c r="L22" s="22">
        <v>486</v>
      </c>
      <c r="M22" s="26">
        <f t="shared" si="3"/>
        <v>542</v>
      </c>
      <c r="N22" s="29">
        <f t="shared" si="4"/>
        <v>1.5035508211273858</v>
      </c>
      <c r="P22" s="19"/>
    </row>
    <row r="23" spans="1:19" ht="17.100000000000001" customHeight="1" x14ac:dyDescent="0.2">
      <c r="A23" s="20" t="s">
        <v>23</v>
      </c>
      <c r="B23" s="21">
        <v>312</v>
      </c>
      <c r="C23" s="22">
        <v>273</v>
      </c>
      <c r="D23" s="23">
        <f t="shared" si="0"/>
        <v>585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v>312</v>
      </c>
      <c r="L23" s="22">
        <v>273</v>
      </c>
      <c r="M23" s="26">
        <f t="shared" si="3"/>
        <v>585</v>
      </c>
      <c r="N23" s="29">
        <f t="shared" si="4"/>
        <v>1.6228362183754994</v>
      </c>
      <c r="P23" s="19"/>
    </row>
    <row r="24" spans="1:19" ht="17.100000000000001" customHeight="1" x14ac:dyDescent="0.2">
      <c r="A24" s="20" t="s">
        <v>24</v>
      </c>
      <c r="B24" s="21">
        <v>81</v>
      </c>
      <c r="C24" s="22">
        <v>308</v>
      </c>
      <c r="D24" s="23">
        <f t="shared" si="0"/>
        <v>389</v>
      </c>
      <c r="E24" s="21">
        <v>0</v>
      </c>
      <c r="F24" s="22">
        <v>0</v>
      </c>
      <c r="G24" s="24">
        <f t="shared" si="1"/>
        <v>0</v>
      </c>
      <c r="H24" s="21">
        <v>0</v>
      </c>
      <c r="I24" s="22">
        <v>0</v>
      </c>
      <c r="J24" s="24">
        <f t="shared" si="2"/>
        <v>0</v>
      </c>
      <c r="K24" s="25">
        <v>81</v>
      </c>
      <c r="L24" s="22">
        <v>308</v>
      </c>
      <c r="M24" s="26">
        <f t="shared" si="3"/>
        <v>389</v>
      </c>
      <c r="N24" s="29">
        <f t="shared" si="4"/>
        <v>1.0791167332445628</v>
      </c>
      <c r="P24" s="19"/>
    </row>
    <row r="25" spans="1:19" ht="17.100000000000001" customHeight="1" thickBot="1" x14ac:dyDescent="0.25">
      <c r="A25" s="30" t="s">
        <v>25</v>
      </c>
      <c r="B25" s="31">
        <v>5224</v>
      </c>
      <c r="C25" s="32">
        <v>5054</v>
      </c>
      <c r="D25" s="33">
        <f t="shared" si="0"/>
        <v>10278</v>
      </c>
      <c r="E25" s="31">
        <v>3074</v>
      </c>
      <c r="F25" s="32">
        <v>2805</v>
      </c>
      <c r="G25" s="34">
        <f t="shared" si="1"/>
        <v>5879</v>
      </c>
      <c r="H25" s="31">
        <v>0</v>
      </c>
      <c r="I25" s="32">
        <v>0</v>
      </c>
      <c r="J25" s="34">
        <f t="shared" si="2"/>
        <v>0</v>
      </c>
      <c r="K25" s="35">
        <v>8298</v>
      </c>
      <c r="L25" s="32">
        <v>7859</v>
      </c>
      <c r="M25" s="36">
        <f t="shared" si="3"/>
        <v>16157</v>
      </c>
      <c r="N25" s="37">
        <f t="shared" si="4"/>
        <v>44.820794496227251</v>
      </c>
      <c r="P25" s="19"/>
    </row>
    <row r="26" spans="1:19" ht="9.75" customHeight="1" thickBo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P26" s="19"/>
    </row>
    <row r="27" spans="1:19" ht="17.100000000000001" customHeight="1" x14ac:dyDescent="0.2">
      <c r="A27" s="40" t="s">
        <v>26</v>
      </c>
      <c r="B27" s="43">
        <v>657</v>
      </c>
      <c r="C27" s="16">
        <v>317</v>
      </c>
      <c r="D27" s="42">
        <f t="shared" ref="D27:D33" si="5">SUM(B27:C27)</f>
        <v>974</v>
      </c>
      <c r="E27" s="41">
        <v>155</v>
      </c>
      <c r="F27" s="16">
        <v>86</v>
      </c>
      <c r="G27" s="42">
        <f t="shared" ref="G27:G33" si="6">SUM(E27:F27)</f>
        <v>241</v>
      </c>
      <c r="H27" s="41">
        <v>0</v>
      </c>
      <c r="I27" s="16">
        <v>0</v>
      </c>
      <c r="J27" s="44">
        <f t="shared" ref="J27:J33" si="7">SUM(H27:I27)</f>
        <v>0</v>
      </c>
      <c r="K27" s="41">
        <v>812</v>
      </c>
      <c r="L27" s="16">
        <v>403</v>
      </c>
      <c r="M27" s="45">
        <f t="shared" ref="M27:M33" si="8">SUM(K27:L27)</f>
        <v>1215</v>
      </c>
      <c r="N27" s="46">
        <f t="shared" ref="N27:N33" si="9">(M27/$I$4)*100</f>
        <v>3.3705059920106519</v>
      </c>
      <c r="P27" s="19"/>
      <c r="S27" s="2" t="s">
        <v>27</v>
      </c>
    </row>
    <row r="28" spans="1:19" ht="17.100000000000001" customHeight="1" x14ac:dyDescent="0.2">
      <c r="A28" s="47" t="s">
        <v>28</v>
      </c>
      <c r="B28" s="25">
        <v>130</v>
      </c>
      <c r="C28" s="22">
        <v>279</v>
      </c>
      <c r="D28" s="23">
        <f t="shared" si="5"/>
        <v>409</v>
      </c>
      <c r="E28" s="21">
        <v>0</v>
      </c>
      <c r="F28" s="22">
        <v>0</v>
      </c>
      <c r="G28" s="23">
        <f t="shared" si="6"/>
        <v>0</v>
      </c>
      <c r="H28" s="21">
        <v>0</v>
      </c>
      <c r="I28" s="22">
        <v>0</v>
      </c>
      <c r="J28" s="24">
        <f t="shared" si="7"/>
        <v>0</v>
      </c>
      <c r="K28" s="21">
        <v>130</v>
      </c>
      <c r="L28" s="22">
        <v>279</v>
      </c>
      <c r="M28" s="26">
        <f t="shared" si="8"/>
        <v>409</v>
      </c>
      <c r="N28" s="29">
        <f t="shared" si="9"/>
        <v>1.1345983133599646</v>
      </c>
      <c r="P28" s="19"/>
    </row>
    <row r="29" spans="1:19" ht="17.100000000000001" customHeight="1" x14ac:dyDescent="0.2">
      <c r="A29" s="47" t="s">
        <v>29</v>
      </c>
      <c r="B29" s="25">
        <v>51</v>
      </c>
      <c r="C29" s="22">
        <v>53</v>
      </c>
      <c r="D29" s="23">
        <f t="shared" si="5"/>
        <v>104</v>
      </c>
      <c r="E29" s="21">
        <v>22</v>
      </c>
      <c r="F29" s="22">
        <v>33</v>
      </c>
      <c r="G29" s="23">
        <f t="shared" si="6"/>
        <v>55</v>
      </c>
      <c r="H29" s="21">
        <v>0</v>
      </c>
      <c r="I29" s="22">
        <v>0</v>
      </c>
      <c r="J29" s="24">
        <f t="shared" si="7"/>
        <v>0</v>
      </c>
      <c r="K29" s="21">
        <v>73</v>
      </c>
      <c r="L29" s="22">
        <v>86</v>
      </c>
      <c r="M29" s="26">
        <f t="shared" si="8"/>
        <v>159</v>
      </c>
      <c r="N29" s="29">
        <f t="shared" si="9"/>
        <v>0.44107856191744343</v>
      </c>
    </row>
    <row r="30" spans="1:19" ht="17.100000000000001" customHeight="1" x14ac:dyDescent="0.2">
      <c r="A30" s="47" t="s">
        <v>30</v>
      </c>
      <c r="B30" s="25">
        <v>199</v>
      </c>
      <c r="C30" s="22">
        <v>247</v>
      </c>
      <c r="D30" s="23">
        <f t="shared" si="5"/>
        <v>446</v>
      </c>
      <c r="E30" s="21">
        <v>143</v>
      </c>
      <c r="F30" s="22">
        <v>265</v>
      </c>
      <c r="G30" s="23">
        <f t="shared" si="6"/>
        <v>408</v>
      </c>
      <c r="H30" s="21">
        <v>0</v>
      </c>
      <c r="I30" s="22">
        <v>0</v>
      </c>
      <c r="J30" s="24">
        <f t="shared" si="7"/>
        <v>0</v>
      </c>
      <c r="K30" s="21">
        <v>342</v>
      </c>
      <c r="L30" s="22">
        <v>512</v>
      </c>
      <c r="M30" s="26">
        <f t="shared" si="8"/>
        <v>854</v>
      </c>
      <c r="N30" s="29">
        <f t="shared" si="9"/>
        <v>2.3690634709276521</v>
      </c>
      <c r="R30" s="48"/>
    </row>
    <row r="31" spans="1:19" ht="17.100000000000001" customHeight="1" x14ac:dyDescent="0.2">
      <c r="A31" s="47" t="s">
        <v>31</v>
      </c>
      <c r="B31" s="25">
        <v>0</v>
      </c>
      <c r="C31" s="22">
        <v>0</v>
      </c>
      <c r="D31" s="23">
        <f t="shared" si="5"/>
        <v>0</v>
      </c>
      <c r="E31" s="21">
        <v>0</v>
      </c>
      <c r="F31" s="22">
        <v>0</v>
      </c>
      <c r="G31" s="23">
        <f t="shared" si="6"/>
        <v>0</v>
      </c>
      <c r="H31" s="21">
        <v>0</v>
      </c>
      <c r="I31" s="22">
        <v>0</v>
      </c>
      <c r="J31" s="24">
        <f t="shared" si="7"/>
        <v>0</v>
      </c>
      <c r="K31" s="21">
        <v>0</v>
      </c>
      <c r="L31" s="22">
        <v>0</v>
      </c>
      <c r="M31" s="26">
        <f t="shared" si="8"/>
        <v>0</v>
      </c>
      <c r="N31" s="29">
        <f t="shared" si="9"/>
        <v>0</v>
      </c>
    </row>
    <row r="32" spans="1:19" ht="17.100000000000001" customHeight="1" x14ac:dyDescent="0.2">
      <c r="A32" s="47" t="s">
        <v>32</v>
      </c>
      <c r="B32" s="25">
        <v>75</v>
      </c>
      <c r="C32" s="22">
        <v>143</v>
      </c>
      <c r="D32" s="23">
        <f t="shared" si="5"/>
        <v>218</v>
      </c>
      <c r="E32" s="21">
        <v>0</v>
      </c>
      <c r="F32" s="22">
        <v>0</v>
      </c>
      <c r="G32" s="23">
        <f t="shared" si="6"/>
        <v>0</v>
      </c>
      <c r="H32" s="21">
        <v>0</v>
      </c>
      <c r="I32" s="22">
        <v>0</v>
      </c>
      <c r="J32" s="24">
        <f t="shared" si="7"/>
        <v>0</v>
      </c>
      <c r="K32" s="21">
        <v>75</v>
      </c>
      <c r="L32" s="22">
        <v>143</v>
      </c>
      <c r="M32" s="26">
        <f t="shared" si="8"/>
        <v>218</v>
      </c>
      <c r="N32" s="29">
        <f t="shared" si="9"/>
        <v>0.60474922325787839</v>
      </c>
    </row>
    <row r="33" spans="1:18" ht="17.100000000000001" customHeight="1" thickBot="1" x14ac:dyDescent="0.25">
      <c r="A33" s="49" t="s">
        <v>33</v>
      </c>
      <c r="B33" s="31">
        <v>1112</v>
      </c>
      <c r="C33" s="32">
        <v>1039</v>
      </c>
      <c r="D33" s="34">
        <f t="shared" si="5"/>
        <v>2151</v>
      </c>
      <c r="E33" s="31">
        <v>320</v>
      </c>
      <c r="F33" s="32">
        <v>384</v>
      </c>
      <c r="G33" s="33">
        <f t="shared" si="6"/>
        <v>704</v>
      </c>
      <c r="H33" s="31">
        <v>0</v>
      </c>
      <c r="I33" s="32">
        <v>0</v>
      </c>
      <c r="J33" s="34">
        <f t="shared" si="7"/>
        <v>0</v>
      </c>
      <c r="K33" s="31">
        <v>1432</v>
      </c>
      <c r="L33" s="32">
        <v>1423</v>
      </c>
      <c r="M33" s="36">
        <f t="shared" si="8"/>
        <v>2855</v>
      </c>
      <c r="N33" s="50">
        <f t="shared" si="9"/>
        <v>7.9199955614735904</v>
      </c>
    </row>
    <row r="34" spans="1:18" ht="9.75" customHeight="1" thickBot="1" x14ac:dyDescent="0.2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8" ht="17.100000000000001" customHeight="1" x14ac:dyDescent="0.2">
      <c r="A35" s="40" t="s">
        <v>34</v>
      </c>
      <c r="B35" s="43">
        <v>455</v>
      </c>
      <c r="C35" s="16">
        <v>260</v>
      </c>
      <c r="D35" s="42">
        <f t="shared" ref="D35:D50" si="10">SUM(B35:C35)</f>
        <v>715</v>
      </c>
      <c r="E35" s="41">
        <v>198</v>
      </c>
      <c r="F35" s="16">
        <v>83</v>
      </c>
      <c r="G35" s="42">
        <f t="shared" ref="G35:G50" si="11">SUM(E35:F35)</f>
        <v>281</v>
      </c>
      <c r="H35" s="41">
        <v>0</v>
      </c>
      <c r="I35" s="16">
        <v>0</v>
      </c>
      <c r="J35" s="44">
        <f t="shared" ref="J35:J50" si="12">SUM(H35:I35)</f>
        <v>0</v>
      </c>
      <c r="K35" s="41">
        <v>653</v>
      </c>
      <c r="L35" s="16">
        <v>343</v>
      </c>
      <c r="M35" s="45">
        <f t="shared" ref="M35:M50" si="13">SUM(K35:L35)</f>
        <v>996</v>
      </c>
      <c r="N35" s="46">
        <f t="shared" ref="N35:N50" si="14">(M35/$I$4)*100</f>
        <v>2.762982689747004</v>
      </c>
    </row>
    <row r="36" spans="1:18" ht="17.100000000000001" customHeight="1" x14ac:dyDescent="0.2">
      <c r="A36" s="47" t="s">
        <v>35</v>
      </c>
      <c r="B36" s="25">
        <v>863</v>
      </c>
      <c r="C36" s="22">
        <v>1797</v>
      </c>
      <c r="D36" s="23">
        <f t="shared" si="10"/>
        <v>2660</v>
      </c>
      <c r="E36" s="21">
        <v>728</v>
      </c>
      <c r="F36" s="22">
        <v>1380</v>
      </c>
      <c r="G36" s="23">
        <f t="shared" si="11"/>
        <v>2108</v>
      </c>
      <c r="H36" s="21">
        <v>0</v>
      </c>
      <c r="I36" s="22">
        <v>0</v>
      </c>
      <c r="J36" s="24">
        <f t="shared" si="12"/>
        <v>0</v>
      </c>
      <c r="K36" s="21">
        <v>1591</v>
      </c>
      <c r="L36" s="22">
        <v>3177</v>
      </c>
      <c r="M36" s="26">
        <f t="shared" si="13"/>
        <v>4768</v>
      </c>
      <c r="N36" s="29">
        <f t="shared" si="14"/>
        <v>13.226808699511764</v>
      </c>
    </row>
    <row r="37" spans="1:18" ht="17.100000000000001" customHeight="1" x14ac:dyDescent="0.2">
      <c r="A37" s="47" t="s">
        <v>36</v>
      </c>
      <c r="B37" s="25">
        <v>92</v>
      </c>
      <c r="C37" s="25">
        <v>76</v>
      </c>
      <c r="D37" s="24">
        <f t="shared" si="10"/>
        <v>168</v>
      </c>
      <c r="E37" s="25">
        <v>0</v>
      </c>
      <c r="F37" s="25">
        <v>0</v>
      </c>
      <c r="G37" s="23">
        <f t="shared" si="11"/>
        <v>0</v>
      </c>
      <c r="H37" s="21">
        <v>0</v>
      </c>
      <c r="I37" s="22">
        <v>0</v>
      </c>
      <c r="J37" s="24">
        <f t="shared" si="12"/>
        <v>0</v>
      </c>
      <c r="K37" s="21">
        <v>92</v>
      </c>
      <c r="L37" s="22">
        <v>76</v>
      </c>
      <c r="M37" s="26">
        <f t="shared" si="13"/>
        <v>168</v>
      </c>
      <c r="N37" s="29">
        <f t="shared" si="14"/>
        <v>0.4660452729693742</v>
      </c>
    </row>
    <row r="38" spans="1:18" ht="17.100000000000001" customHeight="1" x14ac:dyDescent="0.2">
      <c r="A38" s="47" t="s">
        <v>37</v>
      </c>
      <c r="B38" s="25">
        <v>224</v>
      </c>
      <c r="C38" s="22">
        <v>156</v>
      </c>
      <c r="D38" s="24">
        <f t="shared" si="10"/>
        <v>380</v>
      </c>
      <c r="E38" s="21">
        <v>128</v>
      </c>
      <c r="F38" s="22">
        <v>135</v>
      </c>
      <c r="G38" s="23">
        <f t="shared" si="11"/>
        <v>263</v>
      </c>
      <c r="H38" s="21">
        <v>0</v>
      </c>
      <c r="I38" s="22">
        <v>0</v>
      </c>
      <c r="J38" s="24">
        <f t="shared" si="12"/>
        <v>0</v>
      </c>
      <c r="K38" s="21">
        <v>352</v>
      </c>
      <c r="L38" s="22">
        <v>291</v>
      </c>
      <c r="M38" s="26">
        <f t="shared" si="13"/>
        <v>643</v>
      </c>
      <c r="N38" s="29">
        <f t="shared" si="14"/>
        <v>1.7837328007101643</v>
      </c>
    </row>
    <row r="39" spans="1:18" ht="17.100000000000001" customHeight="1" x14ac:dyDescent="0.2">
      <c r="A39" s="47" t="s">
        <v>38</v>
      </c>
      <c r="B39" s="25">
        <v>743</v>
      </c>
      <c r="C39" s="22">
        <v>1749</v>
      </c>
      <c r="D39" s="24">
        <f t="shared" si="10"/>
        <v>2492</v>
      </c>
      <c r="E39" s="21">
        <v>281</v>
      </c>
      <c r="F39" s="22">
        <v>765</v>
      </c>
      <c r="G39" s="23">
        <f t="shared" si="11"/>
        <v>1046</v>
      </c>
      <c r="H39" s="21">
        <v>0</v>
      </c>
      <c r="I39" s="22">
        <v>0</v>
      </c>
      <c r="J39" s="24">
        <f t="shared" si="12"/>
        <v>0</v>
      </c>
      <c r="K39" s="21">
        <v>1024</v>
      </c>
      <c r="L39" s="22">
        <v>2514</v>
      </c>
      <c r="M39" s="26">
        <f t="shared" si="13"/>
        <v>3538</v>
      </c>
      <c r="N39" s="29">
        <f t="shared" si="14"/>
        <v>9.8146915224145577</v>
      </c>
    </row>
    <row r="40" spans="1:18" ht="17.100000000000001" customHeight="1" x14ac:dyDescent="0.2">
      <c r="A40" s="47" t="s">
        <v>39</v>
      </c>
      <c r="B40" s="25">
        <v>279</v>
      </c>
      <c r="C40" s="22">
        <v>451</v>
      </c>
      <c r="D40" s="23">
        <f t="shared" si="10"/>
        <v>730</v>
      </c>
      <c r="E40" s="21">
        <v>4</v>
      </c>
      <c r="F40" s="22">
        <v>42</v>
      </c>
      <c r="G40" s="23">
        <f t="shared" si="11"/>
        <v>46</v>
      </c>
      <c r="H40" s="21">
        <v>0</v>
      </c>
      <c r="I40" s="22">
        <v>0</v>
      </c>
      <c r="J40" s="24">
        <f t="shared" si="12"/>
        <v>0</v>
      </c>
      <c r="K40" s="21">
        <v>283</v>
      </c>
      <c r="L40" s="22">
        <v>493</v>
      </c>
      <c r="M40" s="26">
        <f t="shared" si="13"/>
        <v>776</v>
      </c>
      <c r="N40" s="29">
        <f t="shared" si="14"/>
        <v>2.1526853084775857</v>
      </c>
    </row>
    <row r="41" spans="1:18" ht="17.100000000000001" customHeight="1" x14ac:dyDescent="0.2">
      <c r="A41" s="47" t="s">
        <v>40</v>
      </c>
      <c r="B41" s="25">
        <v>33</v>
      </c>
      <c r="C41" s="22">
        <v>106</v>
      </c>
      <c r="D41" s="23">
        <f t="shared" si="10"/>
        <v>139</v>
      </c>
      <c r="E41" s="21">
        <v>0</v>
      </c>
      <c r="F41" s="22">
        <v>0</v>
      </c>
      <c r="G41" s="23">
        <f t="shared" si="11"/>
        <v>0</v>
      </c>
      <c r="H41" s="21">
        <v>0</v>
      </c>
      <c r="I41" s="22">
        <v>0</v>
      </c>
      <c r="J41" s="24">
        <f t="shared" si="12"/>
        <v>0</v>
      </c>
      <c r="K41" s="21">
        <v>33</v>
      </c>
      <c r="L41" s="22">
        <v>106</v>
      </c>
      <c r="M41" s="26">
        <f t="shared" si="13"/>
        <v>139</v>
      </c>
      <c r="N41" s="29">
        <f t="shared" si="14"/>
        <v>0.38559698180204172</v>
      </c>
    </row>
    <row r="42" spans="1:18" ht="17.100000000000001" customHeight="1" x14ac:dyDescent="0.2">
      <c r="A42" s="47" t="s">
        <v>41</v>
      </c>
      <c r="B42" s="25">
        <v>250</v>
      </c>
      <c r="C42" s="22">
        <v>427</v>
      </c>
      <c r="D42" s="23">
        <f t="shared" si="10"/>
        <v>677</v>
      </c>
      <c r="E42" s="21">
        <v>22</v>
      </c>
      <c r="F42" s="22">
        <v>78</v>
      </c>
      <c r="G42" s="23">
        <f t="shared" si="11"/>
        <v>100</v>
      </c>
      <c r="H42" s="21">
        <v>0</v>
      </c>
      <c r="I42" s="22">
        <v>0</v>
      </c>
      <c r="J42" s="24">
        <f t="shared" si="12"/>
        <v>0</v>
      </c>
      <c r="K42" s="21">
        <v>272</v>
      </c>
      <c r="L42" s="22">
        <v>505</v>
      </c>
      <c r="M42" s="26">
        <f t="shared" si="13"/>
        <v>777</v>
      </c>
      <c r="N42" s="29">
        <f t="shared" si="14"/>
        <v>2.1554593874833556</v>
      </c>
      <c r="Q42" s="48"/>
    </row>
    <row r="43" spans="1:18" ht="17.100000000000001" customHeight="1" x14ac:dyDescent="0.2">
      <c r="A43" s="47" t="s">
        <v>42</v>
      </c>
      <c r="B43" s="25">
        <v>276</v>
      </c>
      <c r="C43" s="22">
        <v>368</v>
      </c>
      <c r="D43" s="23">
        <f t="shared" si="10"/>
        <v>644</v>
      </c>
      <c r="E43" s="21">
        <v>128</v>
      </c>
      <c r="F43" s="22">
        <v>185</v>
      </c>
      <c r="G43" s="23">
        <f t="shared" si="11"/>
        <v>313</v>
      </c>
      <c r="H43" s="21">
        <v>0</v>
      </c>
      <c r="I43" s="22">
        <v>0</v>
      </c>
      <c r="J43" s="24">
        <f t="shared" si="12"/>
        <v>0</v>
      </c>
      <c r="K43" s="21">
        <v>404</v>
      </c>
      <c r="L43" s="22">
        <v>553</v>
      </c>
      <c r="M43" s="26">
        <f t="shared" si="13"/>
        <v>957</v>
      </c>
      <c r="N43" s="29">
        <f t="shared" si="14"/>
        <v>2.6547936085219708</v>
      </c>
      <c r="Q43" s="51"/>
    </row>
    <row r="44" spans="1:18" ht="17.100000000000001" customHeight="1" x14ac:dyDescent="0.2">
      <c r="A44" s="47" t="s">
        <v>43</v>
      </c>
      <c r="B44" s="25">
        <v>31</v>
      </c>
      <c r="C44" s="22">
        <v>176</v>
      </c>
      <c r="D44" s="23">
        <f t="shared" si="10"/>
        <v>207</v>
      </c>
      <c r="E44" s="21">
        <v>1</v>
      </c>
      <c r="F44" s="22">
        <v>15</v>
      </c>
      <c r="G44" s="23">
        <f t="shared" si="11"/>
        <v>16</v>
      </c>
      <c r="H44" s="21">
        <v>0</v>
      </c>
      <c r="I44" s="22">
        <v>0</v>
      </c>
      <c r="J44" s="24">
        <f t="shared" si="12"/>
        <v>0</v>
      </c>
      <c r="K44" s="21">
        <v>32</v>
      </c>
      <c r="L44" s="22">
        <v>191</v>
      </c>
      <c r="M44" s="26">
        <f t="shared" si="13"/>
        <v>223</v>
      </c>
      <c r="N44" s="29">
        <f t="shared" si="14"/>
        <v>0.61861961828672873</v>
      </c>
      <c r="Q44" s="48"/>
    </row>
    <row r="45" spans="1:18" ht="17.100000000000001" customHeight="1" x14ac:dyDescent="0.2">
      <c r="A45" s="47" t="s">
        <v>44</v>
      </c>
      <c r="B45" s="25">
        <v>276</v>
      </c>
      <c r="C45" s="22">
        <v>387</v>
      </c>
      <c r="D45" s="23">
        <f t="shared" si="10"/>
        <v>663</v>
      </c>
      <c r="E45" s="21">
        <v>134</v>
      </c>
      <c r="F45" s="22">
        <v>168</v>
      </c>
      <c r="G45" s="23">
        <f t="shared" si="11"/>
        <v>302</v>
      </c>
      <c r="H45" s="21">
        <v>0</v>
      </c>
      <c r="I45" s="22">
        <v>0</v>
      </c>
      <c r="J45" s="24">
        <f t="shared" si="12"/>
        <v>0</v>
      </c>
      <c r="K45" s="21">
        <v>410</v>
      </c>
      <c r="L45" s="22">
        <v>555</v>
      </c>
      <c r="M45" s="26">
        <f t="shared" si="13"/>
        <v>965</v>
      </c>
      <c r="N45" s="29">
        <f t="shared" si="14"/>
        <v>2.6769862405681315</v>
      </c>
      <c r="Q45" s="51"/>
    </row>
    <row r="46" spans="1:18" ht="17.100000000000001" customHeight="1" x14ac:dyDescent="0.2">
      <c r="A46" s="47" t="s">
        <v>45</v>
      </c>
      <c r="B46" s="25">
        <v>109</v>
      </c>
      <c r="C46" s="25">
        <v>122</v>
      </c>
      <c r="D46" s="24">
        <f t="shared" si="10"/>
        <v>231</v>
      </c>
      <c r="E46" s="25">
        <v>4</v>
      </c>
      <c r="F46" s="25">
        <v>20</v>
      </c>
      <c r="G46" s="23">
        <f t="shared" si="11"/>
        <v>24</v>
      </c>
      <c r="H46" s="21">
        <v>0</v>
      </c>
      <c r="I46" s="22">
        <v>0</v>
      </c>
      <c r="J46" s="24">
        <f t="shared" si="12"/>
        <v>0</v>
      </c>
      <c r="K46" s="21">
        <v>113</v>
      </c>
      <c r="L46" s="22">
        <v>142</v>
      </c>
      <c r="M46" s="26">
        <f t="shared" si="13"/>
        <v>255</v>
      </c>
      <c r="N46" s="29">
        <f t="shared" si="14"/>
        <v>0.70739014647137155</v>
      </c>
    </row>
    <row r="47" spans="1:18" ht="17.100000000000001" customHeight="1" x14ac:dyDescent="0.2">
      <c r="A47" s="47" t="s">
        <v>46</v>
      </c>
      <c r="B47" s="25">
        <v>265</v>
      </c>
      <c r="C47" s="22">
        <v>155</v>
      </c>
      <c r="D47" s="23">
        <f t="shared" si="10"/>
        <v>420</v>
      </c>
      <c r="E47" s="21">
        <v>106</v>
      </c>
      <c r="F47" s="22">
        <v>57</v>
      </c>
      <c r="G47" s="23">
        <f t="shared" si="11"/>
        <v>163</v>
      </c>
      <c r="H47" s="21">
        <v>0</v>
      </c>
      <c r="I47" s="22">
        <v>0</v>
      </c>
      <c r="J47" s="24">
        <f t="shared" si="12"/>
        <v>0</v>
      </c>
      <c r="K47" s="21">
        <v>371</v>
      </c>
      <c r="L47" s="22">
        <v>212</v>
      </c>
      <c r="M47" s="26">
        <f t="shared" si="13"/>
        <v>583</v>
      </c>
      <c r="N47" s="29">
        <f t="shared" si="14"/>
        <v>1.617288060363959</v>
      </c>
    </row>
    <row r="48" spans="1:18" ht="17.100000000000001" customHeight="1" x14ac:dyDescent="0.2">
      <c r="A48" s="47" t="s">
        <v>47</v>
      </c>
      <c r="B48" s="25">
        <v>161</v>
      </c>
      <c r="C48" s="22">
        <v>146</v>
      </c>
      <c r="D48" s="23">
        <f t="shared" si="10"/>
        <v>307</v>
      </c>
      <c r="E48" s="21">
        <v>9</v>
      </c>
      <c r="F48" s="22">
        <v>24</v>
      </c>
      <c r="G48" s="23">
        <f t="shared" si="11"/>
        <v>33</v>
      </c>
      <c r="H48" s="21">
        <v>0</v>
      </c>
      <c r="I48" s="22">
        <v>0</v>
      </c>
      <c r="J48" s="24">
        <f t="shared" si="12"/>
        <v>0</v>
      </c>
      <c r="K48" s="21">
        <v>170</v>
      </c>
      <c r="L48" s="22">
        <v>170</v>
      </c>
      <c r="M48" s="26">
        <f t="shared" si="13"/>
        <v>340</v>
      </c>
      <c r="N48" s="29">
        <f t="shared" si="14"/>
        <v>0.94318686196182866</v>
      </c>
      <c r="R48" s="48"/>
    </row>
    <row r="49" spans="1:19" ht="17.100000000000001" customHeight="1" x14ac:dyDescent="0.2">
      <c r="A49" s="47" t="s">
        <v>48</v>
      </c>
      <c r="B49" s="25">
        <v>0</v>
      </c>
      <c r="C49" s="22">
        <v>0</v>
      </c>
      <c r="D49" s="23">
        <f t="shared" si="10"/>
        <v>0</v>
      </c>
      <c r="E49" s="21">
        <v>0</v>
      </c>
      <c r="F49" s="22">
        <v>0</v>
      </c>
      <c r="G49" s="23">
        <f t="shared" si="11"/>
        <v>0</v>
      </c>
      <c r="H49" s="21">
        <v>55</v>
      </c>
      <c r="I49" s="22">
        <v>235</v>
      </c>
      <c r="J49" s="24">
        <f t="shared" si="12"/>
        <v>290</v>
      </c>
      <c r="K49" s="21">
        <v>55</v>
      </c>
      <c r="L49" s="22">
        <v>235</v>
      </c>
      <c r="M49" s="26">
        <f t="shared" si="13"/>
        <v>290</v>
      </c>
      <c r="N49" s="29">
        <f t="shared" si="14"/>
        <v>0.80448291167332442</v>
      </c>
      <c r="R49" s="48"/>
    </row>
    <row r="50" spans="1:19" ht="17.100000000000001" customHeight="1" thickBot="1" x14ac:dyDescent="0.25">
      <c r="A50" s="49" t="s">
        <v>49</v>
      </c>
      <c r="B50" s="52">
        <v>4057</v>
      </c>
      <c r="C50" s="32">
        <v>6376</v>
      </c>
      <c r="D50" s="35">
        <f t="shared" si="10"/>
        <v>10433</v>
      </c>
      <c r="E50" s="52">
        <v>1743</v>
      </c>
      <c r="F50" s="32">
        <v>2952</v>
      </c>
      <c r="G50" s="53">
        <f t="shared" si="11"/>
        <v>4695</v>
      </c>
      <c r="H50" s="31">
        <v>55</v>
      </c>
      <c r="I50" s="32">
        <v>235</v>
      </c>
      <c r="J50" s="34">
        <f t="shared" si="12"/>
        <v>290</v>
      </c>
      <c r="K50" s="52">
        <v>5855</v>
      </c>
      <c r="L50" s="32">
        <v>9563</v>
      </c>
      <c r="M50" s="54">
        <f t="shared" si="13"/>
        <v>15418</v>
      </c>
      <c r="N50" s="50">
        <f t="shared" si="14"/>
        <v>42.770750110963164</v>
      </c>
      <c r="R50" s="48"/>
    </row>
    <row r="51" spans="1:19" ht="9" customHeight="1" thickBot="1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9" ht="17.100000000000001" customHeight="1" x14ac:dyDescent="0.2">
      <c r="A52" s="40" t="s">
        <v>50</v>
      </c>
      <c r="B52" s="43">
        <v>0</v>
      </c>
      <c r="C52" s="16">
        <v>0</v>
      </c>
      <c r="D52" s="42">
        <f t="shared" ref="D52:D60" si="15">SUM(B52:C52)</f>
        <v>0</v>
      </c>
      <c r="E52" s="41">
        <v>0</v>
      </c>
      <c r="F52" s="16">
        <v>0</v>
      </c>
      <c r="G52" s="42">
        <f t="shared" ref="G52:G60" si="16">SUM(E52:F52)</f>
        <v>0</v>
      </c>
      <c r="H52" s="41">
        <v>0</v>
      </c>
      <c r="I52" s="16">
        <v>0</v>
      </c>
      <c r="J52" s="44">
        <f t="shared" ref="J52:J60" si="17">SUM(H52:I52)</f>
        <v>0</v>
      </c>
      <c r="K52" s="41">
        <v>0</v>
      </c>
      <c r="L52" s="16">
        <v>0</v>
      </c>
      <c r="M52" s="45">
        <f t="shared" ref="M52:M60" si="18">SUM(K52:L52)</f>
        <v>0</v>
      </c>
      <c r="N52" s="46">
        <f t="shared" ref="N52:N60" si="19">(M52/$I$4)*100</f>
        <v>0</v>
      </c>
    </row>
    <row r="53" spans="1:19" ht="17.100000000000001" customHeight="1" x14ac:dyDescent="0.2">
      <c r="A53" s="55" t="s">
        <v>51</v>
      </c>
      <c r="B53" s="14">
        <v>144</v>
      </c>
      <c r="C53" s="11">
        <v>291</v>
      </c>
      <c r="D53" s="23">
        <f t="shared" si="15"/>
        <v>435</v>
      </c>
      <c r="E53" s="10">
        <v>0</v>
      </c>
      <c r="F53" s="11">
        <v>0</v>
      </c>
      <c r="G53" s="12">
        <f t="shared" si="16"/>
        <v>0</v>
      </c>
      <c r="H53" s="10">
        <v>2</v>
      </c>
      <c r="I53" s="11">
        <v>18</v>
      </c>
      <c r="J53" s="13">
        <f t="shared" si="17"/>
        <v>20</v>
      </c>
      <c r="K53" s="10">
        <v>146</v>
      </c>
      <c r="L53" s="11">
        <v>309</v>
      </c>
      <c r="M53" s="17">
        <f t="shared" si="18"/>
        <v>455</v>
      </c>
      <c r="N53" s="29">
        <f t="shared" si="19"/>
        <v>1.2622059476253884</v>
      </c>
    </row>
    <row r="54" spans="1:19" ht="17.100000000000001" customHeight="1" x14ac:dyDescent="0.2">
      <c r="A54" s="55" t="s">
        <v>52</v>
      </c>
      <c r="B54" s="14">
        <v>19</v>
      </c>
      <c r="C54" s="11">
        <v>25</v>
      </c>
      <c r="D54" s="23">
        <f t="shared" si="15"/>
        <v>44</v>
      </c>
      <c r="E54" s="10">
        <v>0</v>
      </c>
      <c r="F54" s="11">
        <v>0</v>
      </c>
      <c r="G54" s="23">
        <f t="shared" si="16"/>
        <v>0</v>
      </c>
      <c r="H54" s="10">
        <v>0</v>
      </c>
      <c r="I54" s="11">
        <v>0</v>
      </c>
      <c r="J54" s="13">
        <f t="shared" si="17"/>
        <v>0</v>
      </c>
      <c r="K54" s="10">
        <v>19</v>
      </c>
      <c r="L54" s="11">
        <v>25</v>
      </c>
      <c r="M54" s="26">
        <f t="shared" si="18"/>
        <v>44</v>
      </c>
      <c r="N54" s="29">
        <f t="shared" si="19"/>
        <v>0.12205947625388372</v>
      </c>
    </row>
    <row r="55" spans="1:19" ht="17.100000000000001" customHeight="1" x14ac:dyDescent="0.2">
      <c r="A55" s="55" t="s">
        <v>53</v>
      </c>
      <c r="B55" s="14">
        <v>0</v>
      </c>
      <c r="C55" s="11">
        <v>0</v>
      </c>
      <c r="D55" s="23">
        <f t="shared" si="15"/>
        <v>0</v>
      </c>
      <c r="E55" s="10">
        <v>0</v>
      </c>
      <c r="F55" s="11">
        <v>0</v>
      </c>
      <c r="G55" s="12">
        <f t="shared" si="16"/>
        <v>0</v>
      </c>
      <c r="H55" s="10">
        <v>0</v>
      </c>
      <c r="I55" s="11">
        <v>0</v>
      </c>
      <c r="J55" s="13">
        <f t="shared" si="17"/>
        <v>0</v>
      </c>
      <c r="K55" s="10">
        <v>0</v>
      </c>
      <c r="L55" s="11">
        <v>0</v>
      </c>
      <c r="M55" s="17">
        <f t="shared" si="18"/>
        <v>0</v>
      </c>
      <c r="N55" s="29">
        <f t="shared" si="19"/>
        <v>0</v>
      </c>
    </row>
    <row r="56" spans="1:19" ht="17.100000000000001" customHeight="1" x14ac:dyDescent="0.2">
      <c r="A56" s="47" t="s">
        <v>54</v>
      </c>
      <c r="B56" s="25">
        <v>54</v>
      </c>
      <c r="C56" s="22">
        <v>71</v>
      </c>
      <c r="D56" s="23">
        <f t="shared" si="15"/>
        <v>125</v>
      </c>
      <c r="E56" s="21">
        <v>0</v>
      </c>
      <c r="F56" s="22">
        <v>0</v>
      </c>
      <c r="G56" s="23">
        <f t="shared" si="16"/>
        <v>0</v>
      </c>
      <c r="H56" s="10">
        <v>0</v>
      </c>
      <c r="I56" s="11">
        <v>0</v>
      </c>
      <c r="J56" s="13">
        <f t="shared" si="17"/>
        <v>0</v>
      </c>
      <c r="K56" s="10">
        <v>54</v>
      </c>
      <c r="L56" s="11">
        <v>71</v>
      </c>
      <c r="M56" s="26">
        <f t="shared" si="18"/>
        <v>125</v>
      </c>
      <c r="N56" s="29">
        <f t="shared" si="19"/>
        <v>0.34675987572126055</v>
      </c>
    </row>
    <row r="57" spans="1:19" ht="17.100000000000001" customHeight="1" x14ac:dyDescent="0.2">
      <c r="A57" s="47" t="s">
        <v>55</v>
      </c>
      <c r="B57" s="25">
        <v>22</v>
      </c>
      <c r="C57" s="22">
        <v>30</v>
      </c>
      <c r="D57" s="23">
        <f t="shared" si="15"/>
        <v>52</v>
      </c>
      <c r="E57" s="21">
        <v>0</v>
      </c>
      <c r="F57" s="22">
        <v>0</v>
      </c>
      <c r="G57" s="23">
        <f t="shared" si="16"/>
        <v>0</v>
      </c>
      <c r="H57" s="10">
        <v>0</v>
      </c>
      <c r="I57" s="11">
        <v>0</v>
      </c>
      <c r="J57" s="13">
        <f t="shared" si="17"/>
        <v>0</v>
      </c>
      <c r="K57" s="10">
        <v>22</v>
      </c>
      <c r="L57" s="11">
        <v>30</v>
      </c>
      <c r="M57" s="26">
        <f t="shared" si="18"/>
        <v>52</v>
      </c>
      <c r="N57" s="29">
        <f t="shared" si="19"/>
        <v>0.14425210830004437</v>
      </c>
    </row>
    <row r="58" spans="1:19" ht="17.100000000000001" customHeight="1" x14ac:dyDescent="0.2">
      <c r="A58" s="47" t="s">
        <v>56</v>
      </c>
      <c r="B58" s="25">
        <v>305</v>
      </c>
      <c r="C58" s="22">
        <v>399</v>
      </c>
      <c r="D58" s="23">
        <f t="shared" si="15"/>
        <v>704</v>
      </c>
      <c r="E58" s="21">
        <v>31</v>
      </c>
      <c r="F58" s="22">
        <v>90</v>
      </c>
      <c r="G58" s="23">
        <f t="shared" si="16"/>
        <v>121</v>
      </c>
      <c r="H58" s="10">
        <v>0</v>
      </c>
      <c r="I58" s="11">
        <v>0</v>
      </c>
      <c r="J58" s="13">
        <f t="shared" si="17"/>
        <v>0</v>
      </c>
      <c r="K58" s="10">
        <v>336</v>
      </c>
      <c r="L58" s="11">
        <v>489</v>
      </c>
      <c r="M58" s="26">
        <f t="shared" si="18"/>
        <v>825</v>
      </c>
      <c r="N58" s="29">
        <f t="shared" si="19"/>
        <v>2.2886151797603196</v>
      </c>
    </row>
    <row r="59" spans="1:19" ht="17.100000000000001" customHeight="1" x14ac:dyDescent="0.2">
      <c r="A59" s="47" t="s">
        <v>57</v>
      </c>
      <c r="B59" s="25">
        <v>32</v>
      </c>
      <c r="C59" s="22">
        <v>85</v>
      </c>
      <c r="D59" s="23">
        <f t="shared" si="15"/>
        <v>117</v>
      </c>
      <c r="E59" s="21">
        <v>0</v>
      </c>
      <c r="F59" s="22">
        <v>0</v>
      </c>
      <c r="G59" s="23">
        <f t="shared" si="16"/>
        <v>0</v>
      </c>
      <c r="H59" s="10">
        <v>0</v>
      </c>
      <c r="I59" s="11">
        <v>0</v>
      </c>
      <c r="J59" s="13">
        <f t="shared" si="17"/>
        <v>0</v>
      </c>
      <c r="K59" s="10">
        <v>32</v>
      </c>
      <c r="L59" s="11">
        <v>85</v>
      </c>
      <c r="M59" s="26">
        <f t="shared" si="18"/>
        <v>117</v>
      </c>
      <c r="N59" s="29">
        <f t="shared" si="19"/>
        <v>0.32456724367509987</v>
      </c>
      <c r="P59" s="48"/>
      <c r="Q59" s="48"/>
    </row>
    <row r="60" spans="1:19" ht="17.100000000000001" customHeight="1" thickBot="1" x14ac:dyDescent="0.25">
      <c r="A60" s="49" t="s">
        <v>58</v>
      </c>
      <c r="B60" s="31">
        <v>576</v>
      </c>
      <c r="C60" s="32">
        <v>890</v>
      </c>
      <c r="D60" s="34">
        <f t="shared" si="15"/>
        <v>1466</v>
      </c>
      <c r="E60" s="31">
        <v>31</v>
      </c>
      <c r="F60" s="32">
        <v>90</v>
      </c>
      <c r="G60" s="33">
        <f t="shared" si="16"/>
        <v>121</v>
      </c>
      <c r="H60" s="31">
        <v>2</v>
      </c>
      <c r="I60" s="32">
        <v>29</v>
      </c>
      <c r="J60" s="34">
        <f t="shared" si="17"/>
        <v>31</v>
      </c>
      <c r="K60" s="31">
        <v>609</v>
      </c>
      <c r="L60" s="32">
        <v>1009</v>
      </c>
      <c r="M60" s="36">
        <f t="shared" si="18"/>
        <v>1618</v>
      </c>
      <c r="N60" s="50">
        <f t="shared" si="19"/>
        <v>4.4884598313359971</v>
      </c>
    </row>
    <row r="61" spans="1:19" ht="17.100000000000001" customHeight="1" thickBot="1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9" ht="17.100000000000001" customHeight="1" thickBot="1" x14ac:dyDescent="0.25">
      <c r="A62" s="56" t="s">
        <v>59</v>
      </c>
      <c r="B62" s="57">
        <f t="shared" ref="B62:J62" si="20">SUM(B25,B33,B50,B60)</f>
        <v>10969</v>
      </c>
      <c r="C62" s="58">
        <f t="shared" si="20"/>
        <v>13359</v>
      </c>
      <c r="D62" s="59">
        <f t="shared" si="20"/>
        <v>24328</v>
      </c>
      <c r="E62" s="57">
        <f t="shared" si="20"/>
        <v>5168</v>
      </c>
      <c r="F62" s="58">
        <f t="shared" si="20"/>
        <v>6231</v>
      </c>
      <c r="G62" s="59">
        <f t="shared" si="20"/>
        <v>11399</v>
      </c>
      <c r="H62" s="57">
        <f t="shared" si="20"/>
        <v>57</v>
      </c>
      <c r="I62" s="58">
        <f t="shared" si="20"/>
        <v>264</v>
      </c>
      <c r="J62" s="59">
        <f t="shared" si="20"/>
        <v>321</v>
      </c>
      <c r="K62" s="57">
        <f>E62+B62+H62</f>
        <v>16194</v>
      </c>
      <c r="L62" s="58">
        <f>F62+C62+I62</f>
        <v>19854</v>
      </c>
      <c r="M62" s="60">
        <f>L62+K62</f>
        <v>36048</v>
      </c>
      <c r="N62" s="61">
        <f>M62/$I$4*100</f>
        <v>100</v>
      </c>
      <c r="P62" s="48"/>
      <c r="Q62" s="48"/>
    </row>
    <row r="63" spans="1:19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9" s="1" customFormat="1" x14ac:dyDescent="0.2">
      <c r="A64" s="6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O64" s="2"/>
      <c r="P64" s="2"/>
      <c r="Q64" s="2"/>
      <c r="R64" s="2"/>
      <c r="S64" s="2"/>
    </row>
    <row r="65" spans="1:26" s="1" customFormat="1" ht="13.5" thickBot="1" x14ac:dyDescent="0.25">
      <c r="A65" s="130" t="s">
        <v>61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s="1" customFormat="1" ht="15.75" customHeight="1" thickBot="1" x14ac:dyDescent="0.25">
      <c r="A66" s="154" t="s">
        <v>62</v>
      </c>
      <c r="B66" s="155"/>
      <c r="C66" s="87" t="s">
        <v>63</v>
      </c>
      <c r="D66" s="157">
        <f>M25+M27+M28+M30+M32+M35+M36+M49+M60</f>
        <v>26525</v>
      </c>
      <c r="E66" s="157"/>
      <c r="F66" s="90"/>
      <c r="G66" s="92" t="s">
        <v>64</v>
      </c>
      <c r="H66" s="67"/>
      <c r="I66" s="67"/>
      <c r="J66" s="210" t="s">
        <v>65</v>
      </c>
      <c r="K66" s="211"/>
      <c r="L66" s="212"/>
      <c r="M66" s="206" t="s">
        <v>66</v>
      </c>
      <c r="N66" s="207"/>
      <c r="O66" s="78"/>
      <c r="P66" s="89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s="1" customFormat="1" ht="15.75" customHeight="1" thickBot="1" x14ac:dyDescent="0.25">
      <c r="A67" s="152" t="s">
        <v>67</v>
      </c>
      <c r="B67" s="153"/>
      <c r="C67" s="88" t="s">
        <v>63</v>
      </c>
      <c r="D67" s="156">
        <f>(D66/M62)*100</f>
        <v>73.582445628051488</v>
      </c>
      <c r="E67" s="156"/>
      <c r="F67" s="91"/>
      <c r="G67" s="93" t="s">
        <v>68</v>
      </c>
      <c r="H67" s="68"/>
      <c r="I67" s="68"/>
      <c r="J67" s="213">
        <f>M25</f>
        <v>16157</v>
      </c>
      <c r="K67" s="157"/>
      <c r="L67" s="214"/>
      <c r="M67" s="208">
        <f>(J67/M62)*100</f>
        <v>44.820794496227251</v>
      </c>
      <c r="N67" s="209"/>
      <c r="O67" s="96"/>
      <c r="P67" s="97"/>
    </row>
    <row r="68" spans="1:26" s="1" customFormat="1" ht="15" customHeight="1" x14ac:dyDescent="0.2">
      <c r="A68" s="154" t="s">
        <v>69</v>
      </c>
      <c r="B68" s="155"/>
      <c r="C68" s="87" t="s">
        <v>63</v>
      </c>
      <c r="D68" s="157">
        <f>M62-D66</f>
        <v>9523</v>
      </c>
      <c r="E68" s="157"/>
      <c r="F68" s="90"/>
      <c r="G68" s="94" t="s">
        <v>70</v>
      </c>
      <c r="H68" s="69"/>
      <c r="I68" s="69"/>
      <c r="J68" s="145">
        <f>M33</f>
        <v>2855</v>
      </c>
      <c r="K68" s="146"/>
      <c r="L68" s="158"/>
      <c r="M68" s="176">
        <f>(J68/M62)*100</f>
        <v>7.9199955614735904</v>
      </c>
      <c r="N68" s="205"/>
      <c r="O68" s="96"/>
      <c r="P68" s="97"/>
    </row>
    <row r="69" spans="1:26" s="1" customFormat="1" ht="15.75" customHeight="1" thickBot="1" x14ac:dyDescent="0.25">
      <c r="A69" s="152" t="s">
        <v>71</v>
      </c>
      <c r="B69" s="153"/>
      <c r="C69" s="88" t="s">
        <v>63</v>
      </c>
      <c r="D69" s="156">
        <f>(D68/M62)*100</f>
        <v>26.417554371948516</v>
      </c>
      <c r="E69" s="156"/>
      <c r="F69" s="91"/>
      <c r="G69" s="94" t="s">
        <v>72</v>
      </c>
      <c r="H69" s="69"/>
      <c r="I69" s="69"/>
      <c r="J69" s="145">
        <f>M50</f>
        <v>15418</v>
      </c>
      <c r="K69" s="146"/>
      <c r="L69" s="158"/>
      <c r="M69" s="176">
        <f>(J69/M62)*100</f>
        <v>42.770750110963164</v>
      </c>
      <c r="N69" s="205"/>
      <c r="O69" s="96"/>
      <c r="P69" s="97"/>
    </row>
    <row r="70" spans="1:26" s="1" customFormat="1" ht="15.75" customHeight="1" thickBot="1" x14ac:dyDescent="0.25">
      <c r="A70" s="154" t="s">
        <v>73</v>
      </c>
      <c r="B70" s="155"/>
      <c r="C70" s="87" t="s">
        <v>63</v>
      </c>
      <c r="D70" s="157">
        <f>SUM(D66,D68)</f>
        <v>36048</v>
      </c>
      <c r="E70" s="157"/>
      <c r="F70" s="90"/>
      <c r="G70" s="95" t="s">
        <v>74</v>
      </c>
      <c r="H70" s="70"/>
      <c r="I70" s="70"/>
      <c r="J70" s="159">
        <f>M60</f>
        <v>1618</v>
      </c>
      <c r="K70" s="160"/>
      <c r="L70" s="161"/>
      <c r="M70" s="201">
        <f>(J70/M62)*100</f>
        <v>4.4884598313359971</v>
      </c>
      <c r="N70" s="202"/>
      <c r="O70" s="96"/>
      <c r="P70" s="97"/>
    </row>
    <row r="71" spans="1:26" s="1" customFormat="1" ht="15.75" customHeight="1" thickBot="1" x14ac:dyDescent="0.25">
      <c r="A71" s="152" t="s">
        <v>75</v>
      </c>
      <c r="B71" s="153"/>
      <c r="C71" s="88" t="s">
        <v>63</v>
      </c>
      <c r="D71" s="156">
        <f>D67+D69</f>
        <v>100</v>
      </c>
      <c r="E71" s="156"/>
      <c r="F71" s="91"/>
      <c r="G71" s="71" t="s">
        <v>76</v>
      </c>
      <c r="H71" s="72"/>
      <c r="I71" s="72"/>
      <c r="J71" s="162">
        <f>SUM(J67:L70)</f>
        <v>36048</v>
      </c>
      <c r="K71" s="163"/>
      <c r="L71" s="164"/>
      <c r="M71" s="203">
        <f>SUM(M67:N70)</f>
        <v>100</v>
      </c>
      <c r="N71" s="204"/>
      <c r="O71" s="96"/>
      <c r="P71" s="97"/>
    </row>
    <row r="72" spans="1:26" s="1" customFormat="1" ht="12" x14ac:dyDescent="0.2">
      <c r="A72" s="73" t="s">
        <v>27</v>
      </c>
      <c r="B72" s="73"/>
      <c r="C72" s="73"/>
      <c r="D72" s="74"/>
      <c r="E72" s="74"/>
      <c r="F72" s="74"/>
      <c r="G72" s="74"/>
      <c r="H72" s="74"/>
      <c r="I72" s="74"/>
      <c r="J72" s="74"/>
      <c r="K72" s="74"/>
      <c r="L72" s="75"/>
      <c r="M72" s="75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s="1" customFormat="1" thickBot="1" x14ac:dyDescent="0.25">
      <c r="A73" s="73"/>
      <c r="B73" s="73"/>
      <c r="C73" s="73"/>
      <c r="D73" s="74"/>
      <c r="E73" s="74"/>
      <c r="F73" s="74"/>
      <c r="G73" s="74"/>
      <c r="H73" s="74"/>
      <c r="I73" s="74"/>
      <c r="J73" s="74"/>
      <c r="K73" s="74"/>
      <c r="L73" s="75"/>
      <c r="M73" s="75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s="1" customFormat="1" ht="15" customHeight="1" x14ac:dyDescent="0.2">
      <c r="A74" s="165" t="s">
        <v>77</v>
      </c>
      <c r="B74" s="166"/>
      <c r="C74" s="104" t="s">
        <v>63</v>
      </c>
      <c r="D74" s="200">
        <f>M60</f>
        <v>1618</v>
      </c>
      <c r="E74" s="200"/>
      <c r="F74" s="101"/>
      <c r="G74" s="102"/>
      <c r="H74" s="102"/>
      <c r="I74" s="102"/>
      <c r="J74" s="98"/>
      <c r="K74" s="98"/>
      <c r="L74" s="98"/>
      <c r="M74" s="9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thickBot="1" x14ac:dyDescent="0.25">
      <c r="A75" s="167" t="s">
        <v>78</v>
      </c>
      <c r="B75" s="168"/>
      <c r="C75" s="105" t="s">
        <v>63</v>
      </c>
      <c r="D75" s="199">
        <f>(D74/M62)*100</f>
        <v>4.4884598313359971</v>
      </c>
      <c r="E75" s="199"/>
      <c r="F75" s="103"/>
      <c r="G75" s="76"/>
      <c r="H75" s="76"/>
      <c r="I75" s="76"/>
      <c r="J75" s="85"/>
      <c r="K75" s="85"/>
      <c r="L75" s="85"/>
      <c r="M75" s="100"/>
      <c r="N75" s="2"/>
    </row>
    <row r="76" spans="1:26" ht="15" customHeight="1" x14ac:dyDescent="0.2">
      <c r="A76" s="196" t="s">
        <v>79</v>
      </c>
      <c r="B76" s="197"/>
      <c r="C76" s="106" t="s">
        <v>63</v>
      </c>
      <c r="D76" s="198">
        <f>M25+M33</f>
        <v>19012</v>
      </c>
      <c r="E76" s="198"/>
      <c r="F76" s="101"/>
      <c r="G76" s="109" t="s">
        <v>80</v>
      </c>
      <c r="H76" s="77"/>
      <c r="I76" s="77"/>
      <c r="J76" s="77"/>
      <c r="K76" s="77"/>
      <c r="L76" s="77"/>
      <c r="M76" s="190">
        <f>(M25+M28+M30+M32+M49+M60)-M23</f>
        <v>18961</v>
      </c>
      <c r="N76" s="191"/>
      <c r="V76" s="85"/>
      <c r="W76" s="112"/>
      <c r="X76" s="112"/>
    </row>
    <row r="77" spans="1:26" ht="15" customHeight="1" x14ac:dyDescent="0.2">
      <c r="A77" s="167" t="s">
        <v>81</v>
      </c>
      <c r="B77" s="168"/>
      <c r="C77" s="107" t="s">
        <v>63</v>
      </c>
      <c r="D77" s="199">
        <f>(D76/M62)*100</f>
        <v>52.740790057700849</v>
      </c>
      <c r="E77" s="199"/>
      <c r="F77" s="103"/>
      <c r="G77" s="110" t="s">
        <v>82</v>
      </c>
      <c r="H77" s="79"/>
      <c r="I77" s="79"/>
      <c r="J77" s="79"/>
      <c r="K77" s="79"/>
      <c r="L77" s="79"/>
      <c r="M77" s="192">
        <f>M23+M27+M36</f>
        <v>6568</v>
      </c>
      <c r="N77" s="193"/>
      <c r="V77" s="85"/>
      <c r="W77" s="112"/>
      <c r="X77" s="112"/>
    </row>
    <row r="78" spans="1:26" ht="15.75" customHeight="1" thickBot="1" x14ac:dyDescent="0.25">
      <c r="A78" s="196" t="s">
        <v>83</v>
      </c>
      <c r="B78" s="197"/>
      <c r="C78" s="106" t="s">
        <v>63</v>
      </c>
      <c r="D78" s="198">
        <f>M50</f>
        <v>15418</v>
      </c>
      <c r="E78" s="198"/>
      <c r="F78" s="101"/>
      <c r="G78" s="111" t="s">
        <v>84</v>
      </c>
      <c r="H78" s="80"/>
      <c r="I78" s="80"/>
      <c r="J78" s="80"/>
      <c r="K78" s="80"/>
      <c r="L78" s="80"/>
      <c r="M78" s="194">
        <f>M35</f>
        <v>996</v>
      </c>
      <c r="N78" s="195"/>
      <c r="V78" s="85"/>
      <c r="W78" s="113"/>
      <c r="X78" s="113"/>
    </row>
    <row r="79" spans="1:26" ht="15.75" customHeight="1" thickBot="1" x14ac:dyDescent="0.25">
      <c r="A79" s="187" t="s">
        <v>85</v>
      </c>
      <c r="B79" s="188"/>
      <c r="C79" s="108" t="s">
        <v>63</v>
      </c>
      <c r="D79" s="189">
        <f>(D78/M62)*100</f>
        <v>42.770750110963164</v>
      </c>
      <c r="E79" s="189"/>
      <c r="F79" s="103"/>
      <c r="G79" s="76"/>
      <c r="H79" s="76"/>
      <c r="I79" s="76"/>
      <c r="J79" s="85"/>
      <c r="K79" s="85"/>
      <c r="L79" s="85"/>
      <c r="M79" s="100"/>
      <c r="N79" s="74"/>
      <c r="O79" s="81"/>
      <c r="P79" s="74"/>
      <c r="Q79" s="74"/>
      <c r="R79" s="74"/>
      <c r="S79" s="74"/>
      <c r="T79" s="74"/>
      <c r="U79" s="74"/>
      <c r="V79" s="74"/>
      <c r="W79" s="74"/>
      <c r="X79" s="74"/>
      <c r="Y79" s="81"/>
      <c r="Z79" s="74"/>
    </row>
    <row r="80" spans="1:26" ht="13.5" thickBot="1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74"/>
    </row>
    <row r="81" spans="1:26" ht="15" customHeight="1" x14ac:dyDescent="0.2">
      <c r="A81" s="114" t="s">
        <v>86</v>
      </c>
      <c r="B81" s="115"/>
      <c r="C81" s="180" t="s">
        <v>87</v>
      </c>
      <c r="D81" s="181"/>
      <c r="E81" s="185" t="s">
        <v>88</v>
      </c>
      <c r="F81" s="186"/>
      <c r="G81" s="183" t="s">
        <v>89</v>
      </c>
      <c r="H81" s="183"/>
      <c r="I81" s="183"/>
      <c r="J81" s="182" t="s">
        <v>90</v>
      </c>
      <c r="K81" s="182"/>
      <c r="L81" s="180" t="s">
        <v>76</v>
      </c>
      <c r="M81" s="181"/>
      <c r="N81" s="184"/>
      <c r="O81" s="85"/>
      <c r="P81" s="85"/>
      <c r="Q81" s="85"/>
      <c r="R81" s="119"/>
      <c r="S81" s="119"/>
      <c r="T81" s="85"/>
      <c r="U81" s="120"/>
      <c r="V81" s="120"/>
      <c r="W81" s="120"/>
      <c r="X81" s="120"/>
      <c r="Y81" s="85"/>
    </row>
    <row r="82" spans="1:26" x14ac:dyDescent="0.2">
      <c r="A82" s="20" t="s">
        <v>68</v>
      </c>
      <c r="B82" s="116"/>
      <c r="C82" s="145">
        <f>K25</f>
        <v>8298</v>
      </c>
      <c r="D82" s="146"/>
      <c r="E82" s="176">
        <f>(C82/M62)*100</f>
        <v>23.01930758988016</v>
      </c>
      <c r="F82" s="177"/>
      <c r="G82" s="179">
        <f>L25</f>
        <v>7859</v>
      </c>
      <c r="H82" s="179"/>
      <c r="I82" s="179"/>
      <c r="J82" s="178">
        <f>(G82/L82*100)</f>
        <v>48.641455715788823</v>
      </c>
      <c r="K82" s="178"/>
      <c r="L82" s="145">
        <f>G82+C82</f>
        <v>16157</v>
      </c>
      <c r="M82" s="146"/>
      <c r="N82" s="147"/>
      <c r="O82" s="85"/>
      <c r="P82" s="85"/>
      <c r="Q82" s="85"/>
      <c r="R82" s="121"/>
      <c r="S82" s="121"/>
      <c r="T82" s="85"/>
      <c r="U82" s="122"/>
      <c r="V82" s="122"/>
      <c r="W82" s="122"/>
      <c r="X82" s="122"/>
      <c r="Y82" s="85"/>
    </row>
    <row r="83" spans="1:26" x14ac:dyDescent="0.2">
      <c r="A83" s="20" t="s">
        <v>70</v>
      </c>
      <c r="B83" s="116"/>
      <c r="C83" s="145">
        <f>K33</f>
        <v>1432</v>
      </c>
      <c r="D83" s="146"/>
      <c r="E83" s="176">
        <f>(C83/M62)*100</f>
        <v>3.9724811362627608</v>
      </c>
      <c r="F83" s="177"/>
      <c r="G83" s="179">
        <f>L33</f>
        <v>1423</v>
      </c>
      <c r="H83" s="179"/>
      <c r="I83" s="179"/>
      <c r="J83" s="178">
        <f>(G83/L83*100)</f>
        <v>49.842381786339757</v>
      </c>
      <c r="K83" s="178"/>
      <c r="L83" s="145">
        <f>G83+C83</f>
        <v>2855</v>
      </c>
      <c r="M83" s="146"/>
      <c r="N83" s="147"/>
      <c r="O83" s="85"/>
      <c r="P83" s="85"/>
      <c r="Q83" s="85"/>
      <c r="R83" s="121"/>
      <c r="S83" s="121"/>
      <c r="T83" s="85"/>
      <c r="U83" s="122"/>
      <c r="V83" s="122"/>
      <c r="W83" s="122"/>
      <c r="X83" s="122"/>
      <c r="Y83" s="85"/>
    </row>
    <row r="84" spans="1:26" x14ac:dyDescent="0.2">
      <c r="A84" s="20" t="s">
        <v>72</v>
      </c>
      <c r="B84" s="116"/>
      <c r="C84" s="145">
        <f>K50</f>
        <v>5855</v>
      </c>
      <c r="D84" s="146"/>
      <c r="E84" s="176">
        <f>(C84/M62)*100</f>
        <v>16.242232578783845</v>
      </c>
      <c r="F84" s="177"/>
      <c r="G84" s="179">
        <f>L50</f>
        <v>9563</v>
      </c>
      <c r="H84" s="179"/>
      <c r="I84" s="179"/>
      <c r="J84" s="178">
        <f>(G84/L84*100)</f>
        <v>62.024905954079642</v>
      </c>
      <c r="K84" s="178"/>
      <c r="L84" s="145">
        <f>G84+C84</f>
        <v>15418</v>
      </c>
      <c r="M84" s="146"/>
      <c r="N84" s="147"/>
      <c r="O84" s="85"/>
      <c r="P84" s="85"/>
      <c r="Q84" s="85"/>
      <c r="R84" s="121"/>
      <c r="S84" s="121"/>
      <c r="T84" s="85"/>
      <c r="U84" s="122"/>
      <c r="V84" s="122"/>
      <c r="W84" s="122"/>
      <c r="X84" s="122"/>
      <c r="Y84" s="85"/>
    </row>
    <row r="85" spans="1:26" x14ac:dyDescent="0.2">
      <c r="A85" s="20" t="s">
        <v>74</v>
      </c>
      <c r="B85" s="116"/>
      <c r="C85" s="145">
        <f>K60</f>
        <v>609</v>
      </c>
      <c r="D85" s="146"/>
      <c r="E85" s="176">
        <f>(C85/M62)*100</f>
        <v>1.6894141145139814</v>
      </c>
      <c r="F85" s="177"/>
      <c r="G85" s="179">
        <f>L60</f>
        <v>1009</v>
      </c>
      <c r="H85" s="179"/>
      <c r="I85" s="179"/>
      <c r="J85" s="178">
        <f>(G85/M62)*100</f>
        <v>2.7990457168220151</v>
      </c>
      <c r="K85" s="178"/>
      <c r="L85" s="145">
        <f>G85+C85</f>
        <v>1618</v>
      </c>
      <c r="M85" s="146"/>
      <c r="N85" s="147"/>
      <c r="O85" s="85"/>
      <c r="P85" s="85"/>
      <c r="Q85" s="85"/>
      <c r="R85" s="121"/>
      <c r="S85" s="121"/>
      <c r="T85" s="85"/>
      <c r="U85" s="122"/>
      <c r="V85" s="122"/>
      <c r="W85" s="122"/>
      <c r="X85" s="122"/>
      <c r="Y85" s="85"/>
    </row>
    <row r="86" spans="1:26" ht="15.75" customHeight="1" thickBot="1" x14ac:dyDescent="0.25">
      <c r="A86" s="30" t="s">
        <v>76</v>
      </c>
      <c r="B86" s="117"/>
      <c r="C86" s="148">
        <f>C85+C84+C83+C82</f>
        <v>16194</v>
      </c>
      <c r="D86" s="149"/>
      <c r="E86" s="172">
        <f>(C86/L86*100)</f>
        <v>44.923435419440743</v>
      </c>
      <c r="F86" s="173"/>
      <c r="G86" s="175">
        <f>G85+G84+G83+G82</f>
        <v>19854</v>
      </c>
      <c r="H86" s="175"/>
      <c r="I86" s="175"/>
      <c r="J86" s="174">
        <f>(G86/L86*100)</f>
        <v>55.07656458055925</v>
      </c>
      <c r="K86" s="174"/>
      <c r="L86" s="148">
        <f>C86+G86</f>
        <v>36048</v>
      </c>
      <c r="M86" s="149"/>
      <c r="N86" s="150"/>
      <c r="O86" s="85"/>
      <c r="P86" s="85"/>
      <c r="Q86" s="85"/>
      <c r="R86" s="123"/>
      <c r="S86" s="123"/>
      <c r="T86" s="85"/>
      <c r="U86" s="122"/>
      <c r="V86" s="122"/>
      <c r="W86" s="122"/>
      <c r="X86" s="122"/>
      <c r="Y86" s="85"/>
    </row>
    <row r="87" spans="1:26" x14ac:dyDescent="0.2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4"/>
      <c r="O87" s="84"/>
      <c r="P87" s="83"/>
      <c r="Q87" s="83"/>
      <c r="R87" s="83"/>
      <c r="S87" s="83"/>
      <c r="T87" s="84"/>
      <c r="U87" s="84"/>
      <c r="V87" s="84"/>
      <c r="W87" s="84"/>
      <c r="X87" s="84"/>
      <c r="Y87" s="83"/>
      <c r="Z87" s="83"/>
    </row>
    <row r="88" spans="1:26" ht="13.5" thickBot="1" x14ac:dyDescent="0.25">
      <c r="A88" s="137" t="s">
        <v>91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spans="1:26" ht="12.75" customHeight="1" x14ac:dyDescent="0.2">
      <c r="A89" s="135" t="s">
        <v>92</v>
      </c>
      <c r="B89" s="138" t="s">
        <v>93</v>
      </c>
      <c r="C89" s="139"/>
      <c r="D89" s="139"/>
      <c r="E89" s="138" t="s">
        <v>94</v>
      </c>
      <c r="F89" s="139"/>
      <c r="G89" s="138" t="s">
        <v>95</v>
      </c>
      <c r="H89" s="139"/>
      <c r="I89" s="139"/>
      <c r="J89" s="138" t="s">
        <v>96</v>
      </c>
      <c r="K89" s="139"/>
      <c r="L89" s="139"/>
      <c r="M89" s="138" t="s">
        <v>97</v>
      </c>
      <c r="N89" s="170"/>
      <c r="O89" s="85"/>
      <c r="P89" s="124"/>
      <c r="Q89" s="124"/>
      <c r="R89" s="85"/>
      <c r="S89" s="124"/>
      <c r="T89" s="124"/>
      <c r="U89" s="85"/>
      <c r="V89" s="85"/>
      <c r="W89" s="85"/>
      <c r="X89" s="85"/>
      <c r="Y89" s="85"/>
      <c r="Z89" s="85"/>
    </row>
    <row r="90" spans="1:26" x14ac:dyDescent="0.2">
      <c r="A90" s="136"/>
      <c r="B90" s="140"/>
      <c r="C90" s="141"/>
      <c r="D90" s="141"/>
      <c r="E90" s="140"/>
      <c r="F90" s="141"/>
      <c r="G90" s="140"/>
      <c r="H90" s="141"/>
      <c r="I90" s="141"/>
      <c r="J90" s="140"/>
      <c r="K90" s="141"/>
      <c r="L90" s="141"/>
      <c r="M90" s="140"/>
      <c r="N90" s="171"/>
      <c r="O90" s="85"/>
      <c r="P90" s="124"/>
      <c r="Q90" s="124"/>
      <c r="R90" s="85"/>
      <c r="S90" s="124"/>
      <c r="T90" s="124"/>
      <c r="U90" s="85"/>
      <c r="V90" s="85"/>
      <c r="W90" s="85"/>
      <c r="X90" s="85"/>
      <c r="Y90" s="85"/>
      <c r="Z90" s="85"/>
    </row>
    <row r="91" spans="1:26" x14ac:dyDescent="0.2">
      <c r="A91" s="128" t="s">
        <v>98</v>
      </c>
      <c r="B91" s="131">
        <v>315</v>
      </c>
      <c r="C91" s="132"/>
      <c r="D91" s="132"/>
      <c r="E91" s="142">
        <v>191</v>
      </c>
      <c r="F91" s="169"/>
      <c r="G91" s="131"/>
      <c r="H91" s="132"/>
      <c r="I91" s="132"/>
      <c r="J91" s="131"/>
      <c r="K91" s="132"/>
      <c r="L91" s="132"/>
      <c r="M91" s="142">
        <f t="shared" ref="M91:M110" ca="1" si="21">SUM(D91:U91)</f>
        <v>506</v>
      </c>
      <c r="N91" s="143"/>
      <c r="O91" s="85"/>
      <c r="P91" s="89"/>
      <c r="Q91" s="89"/>
      <c r="R91" s="85"/>
      <c r="S91" s="89"/>
      <c r="T91" s="89"/>
      <c r="U91" s="85"/>
      <c r="V91" s="85"/>
      <c r="W91" s="85"/>
      <c r="X91" s="85"/>
      <c r="Y91" s="85"/>
      <c r="Z91" s="85"/>
    </row>
    <row r="92" spans="1:26" x14ac:dyDescent="0.2">
      <c r="A92" s="128" t="s">
        <v>99</v>
      </c>
      <c r="B92" s="131">
        <v>329</v>
      </c>
      <c r="C92" s="132"/>
      <c r="D92" s="132"/>
      <c r="E92" s="142">
        <v>182</v>
      </c>
      <c r="F92" s="169"/>
      <c r="G92" s="131"/>
      <c r="H92" s="132"/>
      <c r="I92" s="132"/>
      <c r="J92" s="131"/>
      <c r="K92" s="132"/>
      <c r="L92" s="132"/>
      <c r="M92" s="142">
        <f t="shared" ca="1" si="21"/>
        <v>511</v>
      </c>
      <c r="N92" s="143"/>
      <c r="O92" s="85"/>
      <c r="P92" s="89"/>
      <c r="Q92" s="89"/>
      <c r="R92" s="85"/>
      <c r="S92" s="89"/>
      <c r="T92" s="89"/>
      <c r="U92" s="85"/>
      <c r="V92" s="85"/>
      <c r="W92" s="85"/>
      <c r="X92" s="85"/>
      <c r="Y92" s="85"/>
      <c r="Z92" s="85"/>
    </row>
    <row r="93" spans="1:26" x14ac:dyDescent="0.2">
      <c r="A93" s="128" t="s">
        <v>100</v>
      </c>
      <c r="B93" s="131">
        <v>548</v>
      </c>
      <c r="C93" s="132"/>
      <c r="D93" s="132"/>
      <c r="E93" s="142">
        <v>191</v>
      </c>
      <c r="F93" s="169"/>
      <c r="G93" s="131">
        <v>26</v>
      </c>
      <c r="H93" s="132"/>
      <c r="I93" s="132"/>
      <c r="J93" s="131"/>
      <c r="K93" s="132"/>
      <c r="L93" s="132"/>
      <c r="M93" s="142">
        <f t="shared" ca="1" si="21"/>
        <v>765</v>
      </c>
      <c r="N93" s="143"/>
      <c r="O93" s="85"/>
      <c r="P93" s="89"/>
      <c r="Q93" s="89"/>
      <c r="R93" s="85"/>
      <c r="S93" s="89"/>
      <c r="T93" s="89"/>
      <c r="U93" s="85"/>
      <c r="V93" s="85"/>
      <c r="W93" s="85"/>
      <c r="X93" s="85"/>
      <c r="Y93" s="85"/>
      <c r="Z93" s="85"/>
    </row>
    <row r="94" spans="1:26" x14ac:dyDescent="0.2">
      <c r="A94" s="128" t="s">
        <v>101</v>
      </c>
      <c r="B94" s="131">
        <v>1215</v>
      </c>
      <c r="C94" s="132"/>
      <c r="D94" s="132"/>
      <c r="E94" s="142">
        <v>187</v>
      </c>
      <c r="F94" s="169"/>
      <c r="G94" s="131">
        <v>50</v>
      </c>
      <c r="H94" s="132"/>
      <c r="I94" s="132"/>
      <c r="J94" s="131"/>
      <c r="K94" s="132"/>
      <c r="L94" s="132"/>
      <c r="M94" s="142">
        <f t="shared" ca="1" si="21"/>
        <v>1452</v>
      </c>
      <c r="N94" s="143"/>
      <c r="O94" s="85"/>
      <c r="P94" s="89"/>
      <c r="Q94" s="89"/>
      <c r="R94" s="85"/>
      <c r="S94" s="89"/>
      <c r="T94" s="89"/>
      <c r="U94" s="85"/>
      <c r="V94" s="85"/>
      <c r="W94" s="85"/>
      <c r="X94" s="85"/>
      <c r="Y94" s="85"/>
      <c r="Z94" s="85"/>
    </row>
    <row r="95" spans="1:26" x14ac:dyDescent="0.2">
      <c r="A95" s="128" t="s">
        <v>102</v>
      </c>
      <c r="B95" s="131">
        <v>2074</v>
      </c>
      <c r="C95" s="132"/>
      <c r="D95" s="132"/>
      <c r="E95" s="142">
        <v>489</v>
      </c>
      <c r="F95" s="169"/>
      <c r="G95" s="131">
        <v>44</v>
      </c>
      <c r="H95" s="132"/>
      <c r="I95" s="132"/>
      <c r="J95" s="131"/>
      <c r="K95" s="132"/>
      <c r="L95" s="132"/>
      <c r="M95" s="142">
        <f t="shared" ca="1" si="21"/>
        <v>2607</v>
      </c>
      <c r="N95" s="143"/>
      <c r="O95" s="85"/>
      <c r="P95" s="89"/>
      <c r="Q95" s="89"/>
      <c r="R95" s="85"/>
      <c r="S95" s="89"/>
      <c r="T95" s="89"/>
      <c r="U95" s="85"/>
      <c r="V95" s="85"/>
      <c r="W95" s="85"/>
      <c r="X95" s="85"/>
      <c r="Y95" s="85"/>
      <c r="Z95" s="85"/>
    </row>
    <row r="96" spans="1:26" x14ac:dyDescent="0.2">
      <c r="A96" s="128" t="s">
        <v>103</v>
      </c>
      <c r="B96" s="131">
        <v>2236</v>
      </c>
      <c r="C96" s="132"/>
      <c r="D96" s="132"/>
      <c r="E96" s="142">
        <v>562</v>
      </c>
      <c r="F96" s="169"/>
      <c r="G96" s="131">
        <v>23</v>
      </c>
      <c r="H96" s="132"/>
      <c r="I96" s="132"/>
      <c r="J96" s="131">
        <v>4</v>
      </c>
      <c r="K96" s="132"/>
      <c r="L96" s="132"/>
      <c r="M96" s="142">
        <f t="shared" ca="1" si="21"/>
        <v>2825</v>
      </c>
      <c r="N96" s="143"/>
      <c r="O96" s="85"/>
      <c r="P96" s="89"/>
      <c r="Q96" s="89"/>
      <c r="R96" s="85"/>
      <c r="S96" s="89"/>
      <c r="T96" s="89"/>
      <c r="U96" s="85"/>
      <c r="V96" s="85"/>
      <c r="W96" s="85"/>
      <c r="X96" s="85"/>
      <c r="Y96" s="85"/>
      <c r="Z96" s="85"/>
    </row>
    <row r="97" spans="1:26" x14ac:dyDescent="0.2">
      <c r="A97" s="128" t="s">
        <v>104</v>
      </c>
      <c r="B97" s="131">
        <v>2171</v>
      </c>
      <c r="C97" s="132"/>
      <c r="D97" s="132"/>
      <c r="E97" s="142">
        <v>738</v>
      </c>
      <c r="F97" s="169"/>
      <c r="G97" s="131">
        <v>34</v>
      </c>
      <c r="H97" s="132"/>
      <c r="I97" s="132"/>
      <c r="J97" s="131">
        <v>2</v>
      </c>
      <c r="K97" s="132"/>
      <c r="L97" s="132"/>
      <c r="M97" s="142">
        <f t="shared" ca="1" si="21"/>
        <v>2945</v>
      </c>
      <c r="N97" s="143"/>
      <c r="O97" s="85"/>
      <c r="P97" s="89"/>
      <c r="Q97" s="89"/>
      <c r="R97" s="85"/>
      <c r="S97" s="89"/>
      <c r="T97" s="89"/>
      <c r="U97" s="85"/>
      <c r="V97" s="85"/>
      <c r="W97" s="85"/>
      <c r="X97" s="85"/>
      <c r="Y97" s="85"/>
      <c r="Z97" s="85"/>
    </row>
    <row r="98" spans="1:26" x14ac:dyDescent="0.2">
      <c r="A98" s="128" t="s">
        <v>105</v>
      </c>
      <c r="B98" s="131">
        <v>3044</v>
      </c>
      <c r="C98" s="132"/>
      <c r="D98" s="132"/>
      <c r="E98" s="142">
        <v>1014</v>
      </c>
      <c r="F98" s="169"/>
      <c r="G98" s="131">
        <v>45</v>
      </c>
      <c r="H98" s="132"/>
      <c r="I98" s="132"/>
      <c r="J98" s="131">
        <v>7</v>
      </c>
      <c r="K98" s="132"/>
      <c r="L98" s="132"/>
      <c r="M98" s="142">
        <f t="shared" ca="1" si="21"/>
        <v>4110</v>
      </c>
      <c r="N98" s="143"/>
      <c r="O98" s="85"/>
      <c r="P98" s="89"/>
      <c r="Q98" s="89"/>
      <c r="R98" s="85"/>
      <c r="S98" s="89"/>
      <c r="T98" s="89"/>
      <c r="U98" s="85"/>
      <c r="V98" s="85"/>
      <c r="W98" s="85"/>
      <c r="X98" s="85"/>
      <c r="Y98" s="85"/>
      <c r="Z98" s="85"/>
    </row>
    <row r="99" spans="1:26" x14ac:dyDescent="0.2">
      <c r="A99" s="128" t="s">
        <v>106</v>
      </c>
      <c r="B99" s="131">
        <v>2441</v>
      </c>
      <c r="C99" s="132"/>
      <c r="D99" s="132"/>
      <c r="E99" s="142">
        <v>1236</v>
      </c>
      <c r="F99" s="169"/>
      <c r="G99" s="131">
        <v>59</v>
      </c>
      <c r="H99" s="132"/>
      <c r="I99" s="132"/>
      <c r="J99" s="131">
        <v>5</v>
      </c>
      <c r="K99" s="132"/>
      <c r="L99" s="132"/>
      <c r="M99" s="142">
        <f t="shared" ca="1" si="21"/>
        <v>3741</v>
      </c>
      <c r="N99" s="143"/>
      <c r="O99" s="85"/>
      <c r="P99" s="89"/>
      <c r="Q99" s="89"/>
      <c r="R99" s="85"/>
      <c r="S99" s="89"/>
      <c r="T99" s="89"/>
      <c r="U99" s="85"/>
      <c r="V99" s="85"/>
      <c r="W99" s="85"/>
      <c r="X99" s="85"/>
      <c r="Y99" s="85"/>
      <c r="Z99" s="85"/>
    </row>
    <row r="100" spans="1:26" x14ac:dyDescent="0.2">
      <c r="A100" s="128" t="s">
        <v>107</v>
      </c>
      <c r="B100" s="131">
        <v>3186</v>
      </c>
      <c r="C100" s="132"/>
      <c r="D100" s="132"/>
      <c r="E100" s="142">
        <v>1517</v>
      </c>
      <c r="F100" s="169"/>
      <c r="G100" s="131">
        <v>61</v>
      </c>
      <c r="H100" s="132"/>
      <c r="I100" s="132"/>
      <c r="J100" s="131">
        <v>4</v>
      </c>
      <c r="K100" s="132"/>
      <c r="L100" s="132"/>
      <c r="M100" s="142">
        <f t="shared" ca="1" si="21"/>
        <v>4768</v>
      </c>
      <c r="N100" s="143"/>
      <c r="O100" s="85"/>
      <c r="P100" s="89"/>
      <c r="Q100" s="89"/>
      <c r="R100" s="85"/>
      <c r="S100" s="89"/>
      <c r="T100" s="89"/>
      <c r="U100" s="85"/>
      <c r="V100" s="85"/>
      <c r="W100" s="85"/>
      <c r="X100" s="85"/>
      <c r="Y100" s="85"/>
      <c r="Z100" s="85"/>
    </row>
    <row r="101" spans="1:26" x14ac:dyDescent="0.2">
      <c r="A101" s="128" t="s">
        <v>108</v>
      </c>
      <c r="B101" s="131">
        <v>4579</v>
      </c>
      <c r="C101" s="132"/>
      <c r="D101" s="132"/>
      <c r="E101" s="142">
        <v>1454</v>
      </c>
      <c r="F101" s="169"/>
      <c r="G101" s="131">
        <v>245</v>
      </c>
      <c r="H101" s="132"/>
      <c r="I101" s="132"/>
      <c r="J101" s="131">
        <v>8</v>
      </c>
      <c r="K101" s="132"/>
      <c r="L101" s="132"/>
      <c r="M101" s="142">
        <f t="shared" ca="1" si="21"/>
        <v>6286</v>
      </c>
      <c r="N101" s="143"/>
      <c r="O101" s="85"/>
      <c r="P101" s="89"/>
      <c r="Q101" s="89"/>
      <c r="R101" s="85"/>
      <c r="S101" s="89"/>
      <c r="T101" s="89"/>
      <c r="U101" s="85"/>
      <c r="V101" s="85"/>
      <c r="W101" s="85"/>
      <c r="X101" s="85"/>
      <c r="Y101" s="85"/>
      <c r="Z101" s="85"/>
    </row>
    <row r="102" spans="1:26" x14ac:dyDescent="0.2">
      <c r="A102" s="128" t="s">
        <v>109</v>
      </c>
      <c r="B102" s="131">
        <v>2683</v>
      </c>
      <c r="C102" s="132"/>
      <c r="D102" s="132"/>
      <c r="E102" s="142">
        <v>1682</v>
      </c>
      <c r="F102" s="169"/>
      <c r="G102" s="131">
        <v>341</v>
      </c>
      <c r="H102" s="132"/>
      <c r="I102" s="132"/>
      <c r="J102" s="131">
        <v>3</v>
      </c>
      <c r="K102" s="132"/>
      <c r="L102" s="132"/>
      <c r="M102" s="142">
        <f t="shared" ca="1" si="21"/>
        <v>4709</v>
      </c>
      <c r="N102" s="143"/>
      <c r="O102" s="85"/>
      <c r="P102" s="89"/>
      <c r="Q102" s="89"/>
      <c r="R102" s="85"/>
      <c r="S102" s="89"/>
      <c r="T102" s="89"/>
      <c r="U102" s="85"/>
      <c r="V102" s="85"/>
      <c r="W102" s="85"/>
      <c r="X102" s="85"/>
      <c r="Y102" s="85"/>
      <c r="Z102" s="85"/>
    </row>
    <row r="103" spans="1:26" x14ac:dyDescent="0.2">
      <c r="A103" s="128" t="s">
        <v>110</v>
      </c>
      <c r="B103" s="131">
        <v>2585</v>
      </c>
      <c r="C103" s="132"/>
      <c r="D103" s="132"/>
      <c r="E103" s="142">
        <v>2083</v>
      </c>
      <c r="F103" s="169"/>
      <c r="G103" s="131">
        <v>374</v>
      </c>
      <c r="H103" s="132"/>
      <c r="I103" s="132"/>
      <c r="J103" s="131">
        <v>3</v>
      </c>
      <c r="K103" s="132"/>
      <c r="L103" s="132"/>
      <c r="M103" s="142">
        <f t="shared" ca="1" si="21"/>
        <v>5045</v>
      </c>
      <c r="N103" s="143"/>
      <c r="O103" s="85"/>
      <c r="P103" s="89"/>
      <c r="Q103" s="89"/>
      <c r="R103" s="85"/>
      <c r="S103" s="89"/>
      <c r="T103" s="89"/>
      <c r="U103" s="85"/>
      <c r="V103" s="85"/>
      <c r="W103" s="85"/>
      <c r="X103" s="85"/>
      <c r="Y103" s="85"/>
      <c r="Z103" s="85"/>
    </row>
    <row r="104" spans="1:26" x14ac:dyDescent="0.2">
      <c r="A104" s="128" t="s">
        <v>111</v>
      </c>
      <c r="B104" s="131">
        <v>3769</v>
      </c>
      <c r="C104" s="132"/>
      <c r="D104" s="132"/>
      <c r="E104" s="142">
        <v>2260</v>
      </c>
      <c r="F104" s="169"/>
      <c r="G104" s="131">
        <v>465</v>
      </c>
      <c r="H104" s="132"/>
      <c r="I104" s="132"/>
      <c r="J104" s="131">
        <v>5</v>
      </c>
      <c r="K104" s="132"/>
      <c r="L104" s="132"/>
      <c r="M104" s="142">
        <f t="shared" ca="1" si="21"/>
        <v>6499</v>
      </c>
      <c r="N104" s="143"/>
      <c r="O104" s="85"/>
      <c r="P104" s="89"/>
      <c r="Q104" s="89"/>
      <c r="R104" s="85"/>
      <c r="S104" s="89"/>
      <c r="T104" s="89"/>
      <c r="U104" s="85"/>
      <c r="V104" s="85"/>
      <c r="W104" s="85"/>
      <c r="X104" s="85"/>
      <c r="Y104" s="85"/>
      <c r="Z104" s="85"/>
    </row>
    <row r="105" spans="1:26" x14ac:dyDescent="0.2">
      <c r="A105" s="128" t="s">
        <v>112</v>
      </c>
      <c r="B105" s="131">
        <v>4583</v>
      </c>
      <c r="C105" s="132"/>
      <c r="D105" s="132"/>
      <c r="E105" s="142">
        <v>2614</v>
      </c>
      <c r="F105" s="169"/>
      <c r="G105" s="131">
        <v>582</v>
      </c>
      <c r="H105" s="132"/>
      <c r="I105" s="132"/>
      <c r="J105" s="131">
        <v>17</v>
      </c>
      <c r="K105" s="132"/>
      <c r="L105" s="132"/>
      <c r="M105" s="142">
        <f t="shared" ca="1" si="21"/>
        <v>7796</v>
      </c>
      <c r="N105" s="143"/>
      <c r="O105" s="85"/>
      <c r="P105" s="89"/>
      <c r="Q105" s="89"/>
      <c r="R105" s="85"/>
      <c r="S105" s="89"/>
      <c r="T105" s="89"/>
      <c r="U105" s="85"/>
      <c r="V105" s="85"/>
      <c r="W105" s="85"/>
      <c r="X105" s="85"/>
      <c r="Y105" s="85"/>
      <c r="Z105" s="85"/>
    </row>
    <row r="106" spans="1:26" x14ac:dyDescent="0.2">
      <c r="A106" s="128" t="s">
        <v>113</v>
      </c>
      <c r="B106" s="131">
        <v>4302</v>
      </c>
      <c r="C106" s="132"/>
      <c r="D106" s="132"/>
      <c r="E106" s="142">
        <v>2983</v>
      </c>
      <c r="F106" s="169"/>
      <c r="G106" s="131">
        <v>567</v>
      </c>
      <c r="H106" s="132"/>
      <c r="I106" s="132"/>
      <c r="J106" s="131">
        <v>12</v>
      </c>
      <c r="K106" s="132"/>
      <c r="L106" s="132"/>
      <c r="M106" s="142">
        <f t="shared" ca="1" si="21"/>
        <v>7864</v>
      </c>
      <c r="N106" s="143"/>
      <c r="O106" s="85"/>
      <c r="P106" s="89"/>
      <c r="Q106" s="89"/>
      <c r="R106" s="85"/>
      <c r="S106" s="89"/>
      <c r="T106" s="89"/>
      <c r="U106" s="85"/>
      <c r="V106" s="85"/>
      <c r="W106" s="85"/>
      <c r="X106" s="85"/>
      <c r="Y106" s="85"/>
      <c r="Z106" s="85"/>
    </row>
    <row r="107" spans="1:26" x14ac:dyDescent="0.2">
      <c r="A107" s="128" t="s">
        <v>114</v>
      </c>
      <c r="B107" s="131">
        <v>4769</v>
      </c>
      <c r="C107" s="132"/>
      <c r="D107" s="132"/>
      <c r="E107" s="142">
        <v>2692</v>
      </c>
      <c r="F107" s="169"/>
      <c r="G107" s="131">
        <v>590</v>
      </c>
      <c r="H107" s="132"/>
      <c r="I107" s="132"/>
      <c r="J107" s="131">
        <v>14</v>
      </c>
      <c r="K107" s="132"/>
      <c r="L107" s="132"/>
      <c r="M107" s="142">
        <f t="shared" ca="1" si="21"/>
        <v>8065</v>
      </c>
      <c r="N107" s="143"/>
      <c r="O107" s="85"/>
      <c r="P107" s="89"/>
      <c r="Q107" s="89"/>
      <c r="R107" s="85"/>
      <c r="S107" s="89"/>
      <c r="T107" s="89"/>
      <c r="U107" s="85"/>
      <c r="V107" s="85"/>
      <c r="W107" s="85"/>
      <c r="X107" s="85"/>
      <c r="Y107" s="85"/>
      <c r="Z107" s="85"/>
    </row>
    <row r="108" spans="1:26" x14ac:dyDescent="0.2">
      <c r="A108" s="128" t="s">
        <v>115</v>
      </c>
      <c r="B108" s="131">
        <v>5660</v>
      </c>
      <c r="C108" s="132"/>
      <c r="D108" s="132"/>
      <c r="E108" s="142">
        <v>1976</v>
      </c>
      <c r="F108" s="169"/>
      <c r="G108" s="131">
        <v>642</v>
      </c>
      <c r="H108" s="132"/>
      <c r="I108" s="132"/>
      <c r="J108" s="131">
        <v>37</v>
      </c>
      <c r="K108" s="132"/>
      <c r="L108" s="132"/>
      <c r="M108" s="142">
        <f t="shared" ca="1" si="21"/>
        <v>8315</v>
      </c>
      <c r="N108" s="143"/>
      <c r="O108" s="85"/>
      <c r="P108" s="89"/>
      <c r="Q108" s="89"/>
      <c r="R108" s="85"/>
      <c r="S108" s="89"/>
      <c r="T108" s="89"/>
      <c r="U108" s="85"/>
      <c r="V108" s="85"/>
      <c r="W108" s="85"/>
      <c r="X108" s="85"/>
      <c r="Y108" s="85"/>
      <c r="Z108" s="85"/>
    </row>
    <row r="109" spans="1:26" x14ac:dyDescent="0.2">
      <c r="A109" s="128" t="s">
        <v>116</v>
      </c>
      <c r="B109" s="131">
        <v>4725</v>
      </c>
      <c r="C109" s="132"/>
      <c r="D109" s="132"/>
      <c r="E109" s="142">
        <v>2097</v>
      </c>
      <c r="F109" s="169"/>
      <c r="G109" s="131">
        <v>301</v>
      </c>
      <c r="H109" s="132"/>
      <c r="I109" s="132"/>
      <c r="J109" s="131">
        <v>31</v>
      </c>
      <c r="K109" s="132"/>
      <c r="L109" s="132"/>
      <c r="M109" s="142">
        <f t="shared" ca="1" si="21"/>
        <v>7154</v>
      </c>
      <c r="N109" s="143"/>
      <c r="O109" s="85"/>
      <c r="P109" s="89"/>
      <c r="Q109" s="89"/>
      <c r="R109" s="85"/>
      <c r="S109" s="89"/>
      <c r="T109" s="89"/>
      <c r="U109" s="85"/>
      <c r="V109" s="85"/>
      <c r="W109" s="85"/>
      <c r="X109" s="85"/>
      <c r="Y109" s="85"/>
      <c r="Z109" s="85"/>
    </row>
    <row r="110" spans="1:26" x14ac:dyDescent="0.2">
      <c r="A110" s="128" t="s">
        <v>117</v>
      </c>
      <c r="B110" s="131">
        <v>4198</v>
      </c>
      <c r="C110" s="132"/>
      <c r="D110" s="132"/>
      <c r="E110" s="142">
        <v>2839</v>
      </c>
      <c r="F110" s="169"/>
      <c r="G110" s="131">
        <v>324</v>
      </c>
      <c r="H110" s="132"/>
      <c r="I110" s="132"/>
      <c r="J110" s="131">
        <v>37</v>
      </c>
      <c r="K110" s="132"/>
      <c r="L110" s="132"/>
      <c r="M110" s="142">
        <f t="shared" ca="1" si="21"/>
        <v>7398</v>
      </c>
      <c r="N110" s="143"/>
      <c r="O110" s="85"/>
      <c r="P110" s="89"/>
      <c r="Q110" s="89"/>
      <c r="R110" s="85"/>
      <c r="S110" s="89"/>
      <c r="T110" s="89"/>
      <c r="U110" s="85"/>
      <c r="V110" s="85"/>
      <c r="W110" s="85"/>
      <c r="X110" s="85"/>
      <c r="Y110" s="85"/>
      <c r="Z110" s="85"/>
    </row>
    <row r="111" spans="1:26" ht="15.75" customHeight="1" thickBot="1" x14ac:dyDescent="0.25">
      <c r="A111" s="129" t="s">
        <v>76</v>
      </c>
      <c r="B111" s="133">
        <f>SUM(B91:B110)</f>
        <v>59412</v>
      </c>
      <c r="C111" s="134"/>
      <c r="D111" s="134"/>
      <c r="E111" s="133">
        <f>SUM(E91:E110)</f>
        <v>28987</v>
      </c>
      <c r="F111" s="134"/>
      <c r="G111" s="133">
        <f>SUM(G91:G110)</f>
        <v>4773</v>
      </c>
      <c r="H111" s="134"/>
      <c r="I111" s="134"/>
      <c r="J111" s="133">
        <f>SUM(J91:J110)</f>
        <v>189</v>
      </c>
      <c r="K111" s="134"/>
      <c r="L111" s="134"/>
      <c r="M111" s="133">
        <f ca="1">SUM(M91:M110)</f>
        <v>93361</v>
      </c>
      <c r="N111" s="144"/>
      <c r="O111" s="85"/>
      <c r="P111" s="125"/>
      <c r="Q111" s="125"/>
      <c r="R111" s="85"/>
      <c r="S111" s="125"/>
      <c r="T111" s="125"/>
      <c r="U111" s="85"/>
      <c r="V111" s="85"/>
      <c r="W111" s="85"/>
      <c r="X111" s="85"/>
      <c r="Y111" s="85"/>
      <c r="Z111" s="85"/>
    </row>
    <row r="112" spans="1:26" x14ac:dyDescent="0.2">
      <c r="A112" s="62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</row>
    <row r="113" spans="1:26" x14ac:dyDescent="0.2">
      <c r="A113" s="151" t="s">
        <v>118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86"/>
      <c r="S113" s="86"/>
      <c r="T113" s="86"/>
      <c r="U113" s="86"/>
      <c r="V113" s="86"/>
      <c r="W113" s="86"/>
      <c r="X113" s="86"/>
      <c r="Y113" s="86"/>
      <c r="Z113" s="86"/>
    </row>
  </sheetData>
  <mergeCells count="193">
    <mergeCell ref="M66:N66"/>
    <mergeCell ref="M67:N67"/>
    <mergeCell ref="A67:B67"/>
    <mergeCell ref="A66:B66"/>
    <mergeCell ref="D66:E66"/>
    <mergeCell ref="D67:E67"/>
    <mergeCell ref="J66:L66"/>
    <mergeCell ref="J67:L67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D74:E74"/>
    <mergeCell ref="D75:E75"/>
    <mergeCell ref="M70:N70"/>
    <mergeCell ref="M71:N71"/>
    <mergeCell ref="M68:N68"/>
    <mergeCell ref="M69:N69"/>
    <mergeCell ref="A68:B68"/>
    <mergeCell ref="D68:E68"/>
    <mergeCell ref="J68:L68"/>
    <mergeCell ref="A79:B79"/>
    <mergeCell ref="D79:E79"/>
    <mergeCell ref="M76:N76"/>
    <mergeCell ref="M77:N77"/>
    <mergeCell ref="M78:N78"/>
    <mergeCell ref="A76:B76"/>
    <mergeCell ref="A77:B77"/>
    <mergeCell ref="A78:B78"/>
    <mergeCell ref="D76:E76"/>
    <mergeCell ref="D77:E77"/>
    <mergeCell ref="D78:E78"/>
    <mergeCell ref="E82:F82"/>
    <mergeCell ref="C81:D81"/>
    <mergeCell ref="C82:D82"/>
    <mergeCell ref="J81:K81"/>
    <mergeCell ref="J82:K82"/>
    <mergeCell ref="G81:I81"/>
    <mergeCell ref="G82:I82"/>
    <mergeCell ref="L81:N81"/>
    <mergeCell ref="E81:F81"/>
    <mergeCell ref="E85:F85"/>
    <mergeCell ref="C85:D85"/>
    <mergeCell ref="J85:K85"/>
    <mergeCell ref="G85:I85"/>
    <mergeCell ref="E84:F84"/>
    <mergeCell ref="C84:D84"/>
    <mergeCell ref="J84:K84"/>
    <mergeCell ref="G84:I84"/>
    <mergeCell ref="E83:F83"/>
    <mergeCell ref="C83:D83"/>
    <mergeCell ref="J83:K83"/>
    <mergeCell ref="G83:I83"/>
    <mergeCell ref="E93:F93"/>
    <mergeCell ref="E94:F94"/>
    <mergeCell ref="E91:F91"/>
    <mergeCell ref="E92:F92"/>
    <mergeCell ref="M91:N91"/>
    <mergeCell ref="E89:F90"/>
    <mergeCell ref="M89:N90"/>
    <mergeCell ref="E86:F86"/>
    <mergeCell ref="C86:D86"/>
    <mergeCell ref="J86:K86"/>
    <mergeCell ref="G86:I86"/>
    <mergeCell ref="L82:N82"/>
    <mergeCell ref="L83:N83"/>
    <mergeCell ref="L84:N84"/>
    <mergeCell ref="L85:N85"/>
    <mergeCell ref="L86:N86"/>
    <mergeCell ref="A113:Q113"/>
    <mergeCell ref="A71:B71"/>
    <mergeCell ref="A70:B70"/>
    <mergeCell ref="A69:B69"/>
    <mergeCell ref="D69:E69"/>
    <mergeCell ref="D70:E70"/>
    <mergeCell ref="D71:E71"/>
    <mergeCell ref="J69:L69"/>
    <mergeCell ref="J70:L70"/>
    <mergeCell ref="J71:L71"/>
    <mergeCell ref="A74:B74"/>
    <mergeCell ref="A75:B75"/>
    <mergeCell ref="E111:F111"/>
    <mergeCell ref="B111:D111"/>
    <mergeCell ref="E109:F109"/>
    <mergeCell ref="E110:F110"/>
    <mergeCell ref="M109:N109"/>
    <mergeCell ref="E107:F107"/>
    <mergeCell ref="E108:F108"/>
    <mergeCell ref="B110:D110"/>
    <mergeCell ref="B89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M92:N92"/>
    <mergeCell ref="M93:N93"/>
    <mergeCell ref="M94:N94"/>
    <mergeCell ref="M95:N95"/>
    <mergeCell ref="M96:N96"/>
    <mergeCell ref="B106:D106"/>
    <mergeCell ref="B107:D107"/>
    <mergeCell ref="B108:D108"/>
    <mergeCell ref="B109:D109"/>
    <mergeCell ref="G108:I108"/>
    <mergeCell ref="E105:F105"/>
    <mergeCell ref="E106:F106"/>
    <mergeCell ref="E103:F103"/>
    <mergeCell ref="E104:F104"/>
    <mergeCell ref="M103:N103"/>
    <mergeCell ref="E101:F101"/>
    <mergeCell ref="E102:F102"/>
    <mergeCell ref="E99:F99"/>
    <mergeCell ref="E100:F100"/>
    <mergeCell ref="E97:F97"/>
    <mergeCell ref="E98:F98"/>
    <mergeCell ref="M97:N97"/>
    <mergeCell ref="E95:F95"/>
    <mergeCell ref="E96:F96"/>
    <mergeCell ref="M111:N111"/>
    <mergeCell ref="J89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M104:N104"/>
    <mergeCell ref="M105:N105"/>
    <mergeCell ref="M106:N106"/>
    <mergeCell ref="M107:N107"/>
    <mergeCell ref="M108:N108"/>
    <mergeCell ref="M98:N98"/>
    <mergeCell ref="M99:N99"/>
    <mergeCell ref="M100:N100"/>
    <mergeCell ref="M101:N101"/>
    <mergeCell ref="G100:I100"/>
    <mergeCell ref="G101:I101"/>
    <mergeCell ref="G102:I102"/>
    <mergeCell ref="J104:L104"/>
    <mergeCell ref="J105:L105"/>
    <mergeCell ref="J106:L106"/>
    <mergeCell ref="J107:L107"/>
    <mergeCell ref="J108:L108"/>
    <mergeCell ref="M110:N110"/>
    <mergeCell ref="M102:N102"/>
    <mergeCell ref="A65:N65"/>
    <mergeCell ref="G109:I109"/>
    <mergeCell ref="G110:I110"/>
    <mergeCell ref="G111:I111"/>
    <mergeCell ref="A89:A90"/>
    <mergeCell ref="A88:N88"/>
    <mergeCell ref="G103:I103"/>
    <mergeCell ref="G104:I104"/>
    <mergeCell ref="G105:I105"/>
    <mergeCell ref="G106:I106"/>
    <mergeCell ref="G107:I107"/>
    <mergeCell ref="J109:L109"/>
    <mergeCell ref="J110:L110"/>
    <mergeCell ref="J111:L111"/>
    <mergeCell ref="G89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</mergeCells>
  <pageMargins left="0.59055118110236227" right="0.27559055118110237" top="0.39370078740157483" bottom="0.39370078740157483" header="0" footer="0"/>
  <pageSetup paperSize="9" scale="80" orientation="portrait" r:id="rId1"/>
  <ignoredErrors>
    <ignoredError sqref="J82:K84 K85" evalError="1"/>
    <ignoredError sqref="J85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31.01.2013</vt:lpstr>
      <vt:lpstr>'31.01.2013'!Yazdırma_Alanı</vt:lpstr>
      <vt:lpstr>'31.01.2013'!Yazdırma_Başlıkları</vt:lpstr>
    </vt:vector>
  </TitlesOfParts>
  <Company>Afyon Kocatepe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hp6730b</cp:lastModifiedBy>
  <cp:lastPrinted>2013-02-04T09:37:26Z</cp:lastPrinted>
  <dcterms:created xsi:type="dcterms:W3CDTF">2013-02-01T08:03:01Z</dcterms:created>
  <dcterms:modified xsi:type="dcterms:W3CDTF">2016-02-08T08:15:14Z</dcterms:modified>
</cp:coreProperties>
</file>