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28.02.2013" sheetId="4" r:id="rId1"/>
    <sheet name="Ek Yer.Sayılar" sheetId="5" r:id="rId2"/>
  </sheets>
  <definedNames>
    <definedName name="_xlnm.Print_Area" localSheetId="0">'28.02.2013'!$A$1:$N$118</definedName>
    <definedName name="_xlnm.Print_Titles" localSheetId="0">'28.02.2013'!$1:$3</definedName>
  </definedNames>
  <calcPr calcId="145621"/>
</workbook>
</file>

<file path=xl/calcChain.xml><?xml version="1.0" encoding="utf-8"?>
<calcChain xmlns="http://schemas.openxmlformats.org/spreadsheetml/2006/main">
  <c r="D15" i="5" l="1"/>
  <c r="D11" i="5"/>
  <c r="D10" i="5"/>
  <c r="D9" i="5"/>
  <c r="D12" i="5"/>
  <c r="D13" i="5"/>
  <c r="D7" i="5"/>
  <c r="D6" i="5"/>
  <c r="D5" i="5"/>
  <c r="D3" i="5"/>
  <c r="D4" i="5"/>
  <c r="K116" i="4" l="1"/>
  <c r="H116" i="4"/>
  <c r="E116" i="4"/>
  <c r="B116" i="4"/>
  <c r="N115" i="4"/>
  <c r="J24" i="4"/>
  <c r="L24" i="4"/>
  <c r="M24" i="4" s="1"/>
  <c r="K24" i="4"/>
  <c r="G24" i="4"/>
  <c r="D24" i="4"/>
  <c r="K63" i="4" l="1"/>
  <c r="L55" i="4"/>
  <c r="K55" i="4"/>
  <c r="J55" i="4"/>
  <c r="G55" i="4"/>
  <c r="D55" i="4"/>
  <c r="L62" i="4"/>
  <c r="K62" i="4"/>
  <c r="J62" i="4"/>
  <c r="G62" i="4"/>
  <c r="D62" i="4"/>
  <c r="L59" i="4"/>
  <c r="K59" i="4"/>
  <c r="J59" i="4"/>
  <c r="G59" i="4"/>
  <c r="D59" i="4"/>
  <c r="M55" i="4" l="1"/>
  <c r="M62" i="4"/>
  <c r="M59" i="4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L50" i="4" l="1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63" i="4"/>
  <c r="L61" i="4"/>
  <c r="K61" i="4"/>
  <c r="L60" i="4"/>
  <c r="K60" i="4"/>
  <c r="L58" i="4"/>
  <c r="K58" i="4"/>
  <c r="L57" i="4"/>
  <c r="K57" i="4"/>
  <c r="L56" i="4"/>
  <c r="K56" i="4"/>
  <c r="L54" i="4"/>
  <c r="K54" i="4"/>
  <c r="L53" i="4"/>
  <c r="K53" i="4"/>
  <c r="I64" i="4"/>
  <c r="H64" i="4"/>
  <c r="F64" i="4"/>
  <c r="E64" i="4"/>
  <c r="C64" i="4"/>
  <c r="B64" i="4"/>
  <c r="K64" i="4" l="1"/>
  <c r="L64" i="4"/>
  <c r="I51" i="4"/>
  <c r="H51" i="4"/>
  <c r="F51" i="4"/>
  <c r="E51" i="4"/>
  <c r="C51" i="4"/>
  <c r="B51" i="4"/>
  <c r="L51" i="4"/>
  <c r="K51" i="4"/>
  <c r="K26" i="4"/>
  <c r="L34" i="4"/>
  <c r="K34" i="4"/>
  <c r="I34" i="4"/>
  <c r="H34" i="4"/>
  <c r="F34" i="4"/>
  <c r="E34" i="4"/>
  <c r="C34" i="4"/>
  <c r="B34" i="4"/>
  <c r="L26" i="4"/>
  <c r="I26" i="4"/>
  <c r="H26" i="4"/>
  <c r="F26" i="4"/>
  <c r="E26" i="4"/>
  <c r="C26" i="4"/>
  <c r="B26" i="4"/>
  <c r="G89" i="4" l="1"/>
  <c r="G88" i="4"/>
  <c r="G87" i="4"/>
  <c r="G86" i="4"/>
  <c r="C89" i="4"/>
  <c r="C88" i="4"/>
  <c r="C87" i="4"/>
  <c r="C86" i="4"/>
  <c r="N116" i="4" l="1"/>
  <c r="L87" i="4"/>
  <c r="J87" i="4" s="1"/>
  <c r="L89" i="4"/>
  <c r="J89" i="4" s="1"/>
  <c r="L86" i="4"/>
  <c r="E86" i="4" s="1"/>
  <c r="L88" i="4"/>
  <c r="J88" i="4" s="1"/>
  <c r="C90" i="4"/>
  <c r="G90" i="4"/>
  <c r="M63" i="4"/>
  <c r="M61" i="4"/>
  <c r="M60" i="4"/>
  <c r="M58" i="4"/>
  <c r="M57" i="4"/>
  <c r="M56" i="4"/>
  <c r="M54" i="4"/>
  <c r="M53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3" i="4"/>
  <c r="M32" i="4"/>
  <c r="M31" i="4"/>
  <c r="M30" i="4"/>
  <c r="M29" i="4"/>
  <c r="M28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J63" i="4"/>
  <c r="J61" i="4"/>
  <c r="J60" i="4"/>
  <c r="J58" i="4"/>
  <c r="J57" i="4"/>
  <c r="J56" i="4"/>
  <c r="J54" i="4"/>
  <c r="J53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3" i="4"/>
  <c r="J32" i="4"/>
  <c r="J31" i="4"/>
  <c r="J30" i="4"/>
  <c r="J29" i="4"/>
  <c r="J28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G63" i="4"/>
  <c r="G61" i="4"/>
  <c r="G60" i="4"/>
  <c r="G58" i="4"/>
  <c r="G57" i="4"/>
  <c r="G56" i="4"/>
  <c r="G54" i="4"/>
  <c r="G53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3" i="4"/>
  <c r="G32" i="4"/>
  <c r="G31" i="4"/>
  <c r="G30" i="4"/>
  <c r="G29" i="4"/>
  <c r="G28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D63" i="4"/>
  <c r="D61" i="4"/>
  <c r="D60" i="4"/>
  <c r="D58" i="4"/>
  <c r="D57" i="4"/>
  <c r="D56" i="4"/>
  <c r="D54" i="4"/>
  <c r="D5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3" i="4"/>
  <c r="D32" i="4"/>
  <c r="D31" i="4"/>
  <c r="D30" i="4"/>
  <c r="D29" i="4"/>
  <c r="D28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B66" i="4"/>
  <c r="C66" i="4"/>
  <c r="E66" i="4"/>
  <c r="F66" i="4"/>
  <c r="H66" i="4"/>
  <c r="I66" i="4"/>
  <c r="E87" i="4" l="1"/>
  <c r="J26" i="4"/>
  <c r="J34" i="4"/>
  <c r="J51" i="4"/>
  <c r="J64" i="4"/>
  <c r="E89" i="4"/>
  <c r="E88" i="4"/>
  <c r="G34" i="4"/>
  <c r="G64" i="4"/>
  <c r="D34" i="4"/>
  <c r="M34" i="4"/>
  <c r="J72" i="4" s="1"/>
  <c r="D51" i="4"/>
  <c r="G26" i="4"/>
  <c r="M81" i="4"/>
  <c r="D64" i="4"/>
  <c r="M64" i="4"/>
  <c r="D78" i="4" s="1"/>
  <c r="G51" i="4"/>
  <c r="M82" i="4"/>
  <c r="M51" i="4"/>
  <c r="M26" i="4"/>
  <c r="D26" i="4"/>
  <c r="K66" i="4"/>
  <c r="L66" i="4"/>
  <c r="L90" i="4"/>
  <c r="J90" i="4" s="1"/>
  <c r="J86" i="4"/>
  <c r="D80" i="4" l="1"/>
  <c r="G66" i="4"/>
  <c r="J66" i="4"/>
  <c r="D66" i="4"/>
  <c r="M66" i="4"/>
  <c r="J74" i="4"/>
  <c r="D82" i="4"/>
  <c r="J73" i="4"/>
  <c r="D70" i="4"/>
  <c r="M80" i="4"/>
  <c r="J71" i="4"/>
  <c r="E90" i="4"/>
  <c r="D79" i="4" l="1"/>
  <c r="I4" i="4"/>
  <c r="N24" i="4" s="1"/>
  <c r="D71" i="4"/>
  <c r="D83" i="4"/>
  <c r="M72" i="4"/>
  <c r="D81" i="4"/>
  <c r="M73" i="4"/>
  <c r="M74" i="4"/>
  <c r="J75" i="4"/>
  <c r="M71" i="4"/>
  <c r="D72" i="4"/>
  <c r="D73" i="4" s="1"/>
  <c r="N37" i="4"/>
  <c r="D75" i="4" l="1"/>
  <c r="N50" i="4"/>
  <c r="N55" i="4"/>
  <c r="N60" i="4"/>
  <c r="N39" i="4"/>
  <c r="N62" i="4"/>
  <c r="N58" i="4"/>
  <c r="N22" i="4"/>
  <c r="N51" i="4"/>
  <c r="N40" i="4"/>
  <c r="N41" i="4"/>
  <c r="N23" i="4"/>
  <c r="N29" i="4"/>
  <c r="N34" i="4"/>
  <c r="N30" i="4"/>
  <c r="N57" i="4"/>
  <c r="N33" i="4"/>
  <c r="N17" i="4"/>
  <c r="N13" i="4"/>
  <c r="N59" i="4"/>
  <c r="N48" i="4"/>
  <c r="N26" i="4"/>
  <c r="N49" i="4"/>
  <c r="N32" i="4"/>
  <c r="N14" i="4"/>
  <c r="N61" i="4"/>
  <c r="N42" i="4"/>
  <c r="N63" i="4"/>
  <c r="N43" i="4"/>
  <c r="N53" i="4"/>
  <c r="N54" i="4"/>
  <c r="N18" i="4"/>
  <c r="N19" i="4"/>
  <c r="N21" i="4"/>
  <c r="N64" i="4"/>
  <c r="N36" i="4"/>
  <c r="N46" i="4"/>
  <c r="N47" i="4"/>
  <c r="N20" i="4"/>
  <c r="N28" i="4"/>
  <c r="N31" i="4"/>
  <c r="N38" i="4"/>
  <c r="M75" i="4"/>
  <c r="N12" i="4"/>
  <c r="N15" i="4"/>
  <c r="N56" i="4"/>
  <c r="N25" i="4"/>
  <c r="N45" i="4"/>
  <c r="N16" i="4"/>
  <c r="N66" i="4"/>
  <c r="N44" i="4"/>
  <c r="D74" i="4"/>
</calcChain>
</file>

<file path=xl/sharedStrings.xml><?xml version="1.0" encoding="utf-8"?>
<sst xmlns="http://schemas.openxmlformats.org/spreadsheetml/2006/main" count="167" uniqueCount="138">
  <si>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</si>
  <si>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</si>
  <si>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</si>
  <si>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</si>
  <si>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</si>
  <si>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</si>
  <si>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</si>
  <si>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</si>
  <si>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</si>
  <si>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</si>
  <si>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</si>
  <si>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</si>
  <si>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</si>
  <si>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</si>
  <si>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</si>
  <si>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</si>
  <si>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</si>
  <si>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</si>
  <si>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</si>
  <si>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</si>
  <si>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</si>
  <si>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</si>
  <si>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</si>
  <si>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</si>
  <si>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</si>
  <si>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</si>
  <si>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</si>
  <si>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</si>
  <si>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</si>
  <si>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</si>
  <si>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</si>
  <si>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</si>
  <si>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</si>
  <si>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</si>
  <si>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</si>
  <si>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</si>
  <si>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</si>
  <si>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</si>
  <si>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</si>
  <si>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</si>
  <si>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</si>
  <si>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</si>
  <si>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</si>
  <si>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</si>
  <si>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</si>
  <si>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</si>
  <si>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</si>
  <si>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</si>
  <si>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GÜZEL SANATLAR ENSTİTÜSÜ</t>
  </si>
  <si>
    <t>ENSTİTÜLER TOPLAMI</t>
  </si>
  <si>
    <t>GENEL TOPLAM</t>
  </si>
  <si>
    <t>Toplam     Öğrenci  Sayısı İçindeki Oranı</t>
  </si>
  <si>
    <t>İSTATİSTİKİ BİLGİLER</t>
  </si>
  <si>
    <t>Afyon merkez öğrenci sayısı</t>
  </si>
  <si>
    <t>: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</si>
  <si>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</si>
  <si>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</si>
  <si>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</si>
  <si>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</si>
  <si>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</si>
  <si>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</si>
  <si>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</si>
  <si>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</si>
  <si>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</si>
  <si>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</si>
  <si>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</si>
  <si>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</si>
  <si>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</si>
  <si>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Lisansüstü öğrenci sayısı</t>
  </si>
  <si>
    <t>Lisansüstü öğrenci yüzdesi (%)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</si>
  <si>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</si>
  <si>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</si>
  <si>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</si>
  <si>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</si>
  <si>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</si>
  <si>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</si>
  <si>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</si>
  <si>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Kız-erkek öğrenci sayısı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</si>
  <si>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</si>
  <si>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</si>
  <si>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</si>
  <si>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</si>
  <si>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</si>
  <si>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</si>
  <si>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</si>
  <si>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</si>
  <si>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</si>
  <si>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</si>
  <si>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</si>
  <si>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</si>
  <si>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</si>
  <si>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</si>
  <si>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</si>
  <si>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</si>
  <si>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</si>
  <si>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</si>
  <si>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</si>
  <si>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</si>
  <si>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</si>
  <si>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</si>
  <si>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</si>
  <si>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</si>
  <si>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</si>
  <si>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</si>
  <si>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</si>
  <si>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</si>
  <si>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</si>
  <si>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</si>
  <si>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</si>
  <si>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</si>
  <si>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</si>
  <si>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</si>
  <si>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</si>
  <si>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</si>
  <si>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</si>
  <si>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</si>
  <si>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t>TURİZM İŞLET.VE OTELCİLİK YO.</t>
  </si>
  <si>
    <t>TURİZM FAKÜLTESİ</t>
  </si>
  <si>
    <t>2012-2013</t>
  </si>
  <si>
    <t>EK YERLEŞTİRMELER</t>
  </si>
  <si>
    <t>Bayan</t>
  </si>
  <si>
    <t>Erkek</t>
  </si>
  <si>
    <t>TOPLAM YERLEŞTİRİLEN ÖĞRENCİ SAYISI</t>
  </si>
  <si>
    <t xml:space="preserve">YERLEŞTİRİLEN NORMAL ÖĞRETİM ÖĞRENCİ SAYSISI </t>
  </si>
  <si>
    <t xml:space="preserve">YERLEŞTİRİLEN İKİNCİ ÖĞRETİM ÖĞRENCİ SAYSISI </t>
  </si>
  <si>
    <t>YERLEŞTİRİLEN ÖN LİSANS ÖĞRENCİ SAYISI</t>
  </si>
  <si>
    <t>YERLEŞTİRİLEN LİSANS ÖĞRENCİ SAYISI</t>
  </si>
  <si>
    <t>KESİN KAYIT YAPTIRAN ÖĞRENCİ SAYISI</t>
  </si>
  <si>
    <t xml:space="preserve">KESİN KAYIT YAPTIRAN NORMAL ÖĞRETİMÖĞRENCİ SAYISI </t>
  </si>
  <si>
    <t xml:space="preserve">KESİN KAYIT YAPTIRAN İKİNCİ ÖĞRETİMÖĞRENCİ SAYISI </t>
  </si>
  <si>
    <t>KESİN KAYIT YAPTIRAN LİSANS ÖĞRENCİ SAYISI</t>
  </si>
  <si>
    <t>KESİN KAYIT YAPTIRAN ÖN LİSANS ÖĞRENCİ SAYISI</t>
  </si>
  <si>
    <t>DGS EK YERLEŞTİRME YERLEŞTİRİLEN ÖĞRENCİ SAYISI</t>
  </si>
  <si>
    <r>
      <t xml:space="preserve">2012-2013 Eğitim-Öğretim Yılı EKİM Ayı Mevcut Öğrenci Sayısı </t>
    </r>
    <r>
      <rPr>
        <b/>
        <sz val="11"/>
        <color indexed="23"/>
        <rFont val="Arial Tur"/>
        <charset val="162"/>
      </rPr>
      <t>(22.10.2013-31.10.2013)</t>
    </r>
  </si>
  <si>
    <t>Üniversitemiz 14 Fakülte, 5 YO, 1 Devlet Konservatuvarı, 15 MYO ve 5 Enstitü toplam öğrenci sayısı :</t>
  </si>
  <si>
    <t>FEN BİLİMLERİ ENS.(Doktora)</t>
  </si>
  <si>
    <t>SAĞLIK BİLİMLERİ ENS.(Doktora)</t>
  </si>
  <si>
    <t>SOSYAL BİL.ENS.(Doktora)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</si>
</sst>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3" fontId="10" fillId="3" borderId="40" xfId="1" applyNumberFormat="1" applyFont="1" applyFill="1" applyBorder="1"/>
    <xf numFmtId="3" fontId="13" fillId="3" borderId="41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8" fillId="2" borderId="0" xfId="2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9" xfId="1" applyFont="1" applyFill="1" applyBorder="1" applyAlignment="1"/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17" fillId="2" borderId="0" xfId="1" applyFont="1" applyFill="1" applyBorder="1" applyAlignment="1">
      <alignment horizontal="left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0" fillId="2" borderId="47" xfId="1" applyFont="1" applyFill="1" applyBorder="1" applyAlignment="1">
      <alignment horizontal="right" indent="1"/>
    </xf>
    <xf numFmtId="0" fontId="13" fillId="2" borderId="40" xfId="1" applyFont="1" applyFill="1" applyBorder="1" applyAlignment="1">
      <alignment horizontal="right" indent="1"/>
    </xf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42" xfId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3" fontId="17" fillId="2" borderId="0" xfId="1" applyNumberFormat="1" applyFont="1" applyFill="1" applyBorder="1" applyAlignment="1"/>
    <xf numFmtId="0" fontId="16" fillId="2" borderId="8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6" fillId="2" borderId="60" xfId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16" fillId="2" borderId="63" xfId="1" applyFont="1" applyFill="1" applyBorder="1" applyAlignment="1">
      <alignment horizontal="right" indent="1"/>
    </xf>
    <xf numFmtId="0" fontId="17" fillId="2" borderId="61" xfId="1" applyFont="1" applyFill="1" applyBorder="1" applyAlignment="1">
      <alignment horizontal="right" indent="1"/>
    </xf>
    <xf numFmtId="0" fontId="17" fillId="2" borderId="1" xfId="1" applyFont="1" applyFill="1" applyBorder="1" applyAlignment="1">
      <alignment horizontal="right" indent="1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5" fillId="2" borderId="38" xfId="2" applyFont="1" applyFill="1" applyBorder="1"/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0" fillId="2" borderId="55" xfId="1" applyFont="1" applyFill="1" applyBorder="1" applyAlignment="1">
      <alignment horizontal="center"/>
    </xf>
    <xf numFmtId="0" fontId="20" fillId="2" borderId="30" xfId="1" applyFont="1" applyFill="1" applyBorder="1" applyAlignment="1"/>
    <xf numFmtId="0" fontId="20" fillId="2" borderId="53" xfId="1" applyFont="1" applyFill="1" applyBorder="1" applyAlignment="1"/>
    <xf numFmtId="0" fontId="20" fillId="2" borderId="13" xfId="1" applyFont="1" applyFill="1" applyBorder="1" applyAlignment="1"/>
    <xf numFmtId="0" fontId="20" fillId="2" borderId="12" xfId="1" applyFont="1" applyFill="1" applyBorder="1" applyAlignment="1"/>
    <xf numFmtId="0" fontId="5" fillId="2" borderId="15" xfId="2" applyFont="1" applyFill="1" applyBorder="1"/>
    <xf numFmtId="0" fontId="8" fillId="2" borderId="0" xfId="1" applyFont="1" applyFill="1" applyAlignment="1"/>
    <xf numFmtId="0" fontId="22" fillId="2" borderId="31" xfId="1" applyFont="1" applyFill="1" applyBorder="1" applyAlignment="1">
      <alignment horizontal="right" indent="1"/>
    </xf>
    <xf numFmtId="0" fontId="22" fillId="2" borderId="69" xfId="1" applyFont="1" applyFill="1" applyBorder="1" applyAlignment="1">
      <alignment horizontal="right" indent="1"/>
    </xf>
    <xf numFmtId="0" fontId="22" fillId="2" borderId="20" xfId="1" applyFont="1" applyFill="1" applyBorder="1" applyAlignment="1">
      <alignment horizontal="right" indent="1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54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3" fontId="22" fillId="2" borderId="41" xfId="1" applyNumberFormat="1" applyFont="1" applyFill="1" applyBorder="1" applyAlignment="1">
      <alignment horizontal="right" indent="1"/>
    </xf>
    <xf numFmtId="0" fontId="18" fillId="2" borderId="66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21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18" fillId="2" borderId="67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32" xfId="1" applyNumberFormat="1" applyFont="1" applyFill="1" applyBorder="1" applyAlignment="1">
      <alignment horizontal="right" indent="1"/>
    </xf>
    <xf numFmtId="1" fontId="21" fillId="2" borderId="29" xfId="1" applyNumberFormat="1" applyFont="1" applyFill="1" applyBorder="1" applyAlignment="1">
      <alignment horizontal="right" indent="1"/>
    </xf>
    <xf numFmtId="0" fontId="13" fillId="2" borderId="16" xfId="1" applyFont="1" applyFill="1" applyBorder="1" applyAlignment="1">
      <alignment horizontal="left"/>
    </xf>
    <xf numFmtId="0" fontId="13" fillId="2" borderId="40" xfId="1" applyFont="1" applyFill="1" applyBorder="1" applyAlignment="1">
      <alignment horizontal="left"/>
    </xf>
    <xf numFmtId="3" fontId="21" fillId="2" borderId="40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2" fillId="2" borderId="59" xfId="1" applyFont="1" applyFill="1" applyBorder="1" applyAlignment="1">
      <alignment horizontal="left"/>
    </xf>
    <xf numFmtId="0" fontId="12" fillId="2" borderId="60" xfId="1" applyFont="1" applyFill="1" applyBorder="1" applyAlignment="1">
      <alignment horizontal="left"/>
    </xf>
    <xf numFmtId="0" fontId="13" fillId="2" borderId="64" xfId="1" applyFont="1" applyFill="1" applyBorder="1" applyAlignment="1">
      <alignment horizontal="left"/>
    </xf>
    <xf numFmtId="0" fontId="13" fillId="2" borderId="61" xfId="1" applyFont="1" applyFill="1" applyBorder="1" applyAlignment="1">
      <alignment horizontal="left"/>
    </xf>
    <xf numFmtId="3" fontId="20" fillId="2" borderId="60" xfId="1" applyNumberFormat="1" applyFont="1" applyFill="1" applyBorder="1" applyAlignment="1">
      <alignment horizontal="right" indent="1"/>
    </xf>
    <xf numFmtId="3" fontId="21" fillId="2" borderId="61" xfId="1" applyNumberFormat="1" applyFont="1" applyFill="1" applyBorder="1" applyAlignment="1">
      <alignment horizontal="right" indent="1"/>
    </xf>
    <xf numFmtId="0" fontId="12" fillId="2" borderId="2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0" fontId="10" fillId="2" borderId="37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0" fontId="10" fillId="2" borderId="48" xfId="1" applyFont="1" applyFill="1" applyBorder="1" applyAlignment="1">
      <alignment horizontal="center"/>
    </xf>
    <xf numFmtId="0" fontId="13" fillId="2" borderId="37" xfId="1" applyFont="1" applyFill="1" applyBorder="1" applyAlignment="1">
      <alignment horizontal="center"/>
    </xf>
    <xf numFmtId="0" fontId="13" fillId="2" borderId="38" xfId="1" applyFont="1" applyFill="1" applyBorder="1" applyAlignment="1">
      <alignment horizontal="center"/>
    </xf>
    <xf numFmtId="3" fontId="20" fillId="2" borderId="29" xfId="1" applyNumberFormat="1" applyFont="1" applyFill="1" applyBorder="1" applyAlignment="1">
      <alignment horizontal="right" inden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70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2" fillId="2" borderId="62" xfId="1" applyFont="1" applyFill="1" applyBorder="1" applyAlignment="1">
      <alignment horizontal="left"/>
    </xf>
    <xf numFmtId="0" fontId="12" fillId="2" borderId="63" xfId="1" applyFont="1" applyFill="1" applyBorder="1" applyAlignment="1">
      <alignment horizontal="left"/>
    </xf>
    <xf numFmtId="3" fontId="20" fillId="2" borderId="63" xfId="1" applyNumberFormat="1" applyFont="1" applyFill="1" applyBorder="1" applyAlignment="1">
      <alignment horizontal="right" indent="1"/>
    </xf>
    <xf numFmtId="0" fontId="13" fillId="2" borderId="27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1" fontId="21" fillId="2" borderId="57" xfId="1" applyNumberFormat="1" applyFont="1" applyFill="1" applyBorder="1" applyAlignment="1">
      <alignment horizontal="right" indent="1"/>
    </xf>
    <xf numFmtId="1" fontId="21" fillId="2" borderId="58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1" fontId="17" fillId="2" borderId="51" xfId="1" applyNumberFormat="1" applyFont="1" applyFill="1" applyBorder="1" applyAlignment="1">
      <alignment horizontal="center"/>
    </xf>
    <xf numFmtId="1" fontId="17" fillId="2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6" fillId="2" borderId="51" xfId="1" applyFont="1" applyFill="1" applyBorder="1" applyAlignment="1">
      <alignment horizontal="center"/>
    </xf>
    <xf numFmtId="0" fontId="16" fillId="2" borderId="49" xfId="1" applyFont="1" applyFill="1" applyBorder="1" applyAlignment="1">
      <alignment horizontal="center"/>
    </xf>
    <xf numFmtId="0" fontId="16" fillId="2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2" borderId="68" xfId="1" applyFont="1" applyFill="1" applyBorder="1" applyAlignment="1">
      <alignment horizontal="left"/>
    </xf>
    <xf numFmtId="0" fontId="13" fillId="2" borderId="65" xfId="1" applyFont="1" applyFill="1" applyBorder="1" applyAlignment="1">
      <alignment horizontal="left"/>
    </xf>
    <xf numFmtId="3" fontId="21" fillId="2" borderId="65" xfId="1" applyNumberFormat="1" applyFont="1" applyFill="1" applyBorder="1" applyAlignment="1">
      <alignment horizontal="right" indent="1"/>
    </xf>
    <xf numFmtId="3" fontId="20" fillId="2" borderId="4" xfId="1" applyNumberFormat="1" applyFont="1" applyFill="1" applyBorder="1" applyAlignment="1">
      <alignment horizontal="right" vertical="center" indent="1"/>
    </xf>
    <xf numFmtId="3" fontId="20" fillId="2" borderId="5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0" fontId="8" fillId="2" borderId="0" xfId="1" applyFont="1" applyFill="1" applyAlignment="1">
      <alignment horizontal="left"/>
    </xf>
    <xf numFmtId="3" fontId="7" fillId="2" borderId="1" xfId="1" applyNumberFormat="1" applyFont="1" applyFill="1" applyBorder="1" applyAlignment="1">
      <alignment horizontal="right"/>
    </xf>
    <xf numFmtId="0" fontId="20" fillId="2" borderId="32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showGridLines="0" tabSelected="1" zoomScale="90" zoomScaleNormal="9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24" style="64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 x14ac:dyDescent="0.2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18" customHeight="1" x14ac:dyDescent="0.25">
      <c r="A2" s="202" t="s">
        <v>133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ht="6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5" ht="15.75" customHeight="1" thickBot="1" x14ac:dyDescent="0.25">
      <c r="A4" s="3" t="s">
        <v>134</v>
      </c>
      <c r="B4" s="3"/>
      <c r="C4" s="3"/>
      <c r="D4" s="3"/>
      <c r="F4" s="65"/>
      <c r="G4" s="65"/>
      <c r="I4" s="253">
        <f>M66</f>
        <v>38623</v>
      </c>
      <c r="J4" s="253"/>
      <c r="K4" s="65"/>
      <c r="L4" s="66"/>
      <c r="M4" s="203">
        <v>41578</v>
      </c>
      <c r="N4" s="203"/>
    </row>
    <row r="5" spans="1:15" ht="12.75" customHeight="1" x14ac:dyDescent="0.2">
      <c r="A5" s="216" t="s">
        <v>1</v>
      </c>
      <c r="B5" s="219" t="s">
        <v>2</v>
      </c>
      <c r="C5" s="220"/>
      <c r="D5" s="221"/>
      <c r="E5" s="219" t="s">
        <v>3</v>
      </c>
      <c r="F5" s="220"/>
      <c r="G5" s="221"/>
      <c r="H5" s="219" t="s">
        <v>4</v>
      </c>
      <c r="I5" s="220"/>
      <c r="J5" s="221"/>
      <c r="K5" s="204" t="s">
        <v>5</v>
      </c>
      <c r="L5" s="205"/>
      <c r="M5" s="206"/>
      <c r="N5" s="213" t="s">
        <v>51</v>
      </c>
    </row>
    <row r="6" spans="1:15" ht="12.75" customHeight="1" x14ac:dyDescent="0.2">
      <c r="A6" s="217"/>
      <c r="B6" s="222"/>
      <c r="C6" s="223"/>
      <c r="D6" s="224"/>
      <c r="E6" s="222"/>
      <c r="F6" s="223"/>
      <c r="G6" s="224"/>
      <c r="H6" s="222"/>
      <c r="I6" s="223"/>
      <c r="J6" s="224"/>
      <c r="K6" s="207"/>
      <c r="L6" s="208"/>
      <c r="M6" s="209"/>
      <c r="N6" s="214"/>
    </row>
    <row r="7" spans="1:15" ht="15" customHeight="1" x14ac:dyDescent="0.2">
      <c r="A7" s="217"/>
      <c r="B7" s="222"/>
      <c r="C7" s="223"/>
      <c r="D7" s="224"/>
      <c r="E7" s="222"/>
      <c r="F7" s="223"/>
      <c r="G7" s="224"/>
      <c r="H7" s="222"/>
      <c r="I7" s="223"/>
      <c r="J7" s="224"/>
      <c r="K7" s="207"/>
      <c r="L7" s="208"/>
      <c r="M7" s="209"/>
      <c r="N7" s="214"/>
    </row>
    <row r="8" spans="1:15" ht="9" customHeight="1" x14ac:dyDescent="0.2">
      <c r="A8" s="217"/>
      <c r="B8" s="222"/>
      <c r="C8" s="223"/>
      <c r="D8" s="224"/>
      <c r="E8" s="222"/>
      <c r="F8" s="223"/>
      <c r="G8" s="224"/>
      <c r="H8" s="222"/>
      <c r="I8" s="223"/>
      <c r="J8" s="224"/>
      <c r="K8" s="207"/>
      <c r="L8" s="208"/>
      <c r="M8" s="209"/>
      <c r="N8" s="214"/>
    </row>
    <row r="9" spans="1:15" ht="15" customHeight="1" x14ac:dyDescent="0.2">
      <c r="A9" s="217"/>
      <c r="B9" s="222"/>
      <c r="C9" s="223"/>
      <c r="D9" s="224"/>
      <c r="E9" s="222"/>
      <c r="F9" s="223"/>
      <c r="G9" s="224"/>
      <c r="H9" s="222"/>
      <c r="I9" s="223"/>
      <c r="J9" s="224"/>
      <c r="K9" s="207"/>
      <c r="L9" s="208"/>
      <c r="M9" s="209"/>
      <c r="N9" s="214"/>
    </row>
    <row r="10" spans="1:15" ht="9" customHeight="1" x14ac:dyDescent="0.2">
      <c r="A10" s="217"/>
      <c r="B10" s="225"/>
      <c r="C10" s="226"/>
      <c r="D10" s="227"/>
      <c r="E10" s="225"/>
      <c r="F10" s="226"/>
      <c r="G10" s="227"/>
      <c r="H10" s="225"/>
      <c r="I10" s="226"/>
      <c r="J10" s="227"/>
      <c r="K10" s="210"/>
      <c r="L10" s="211"/>
      <c r="M10" s="212"/>
      <c r="N10" s="214"/>
    </row>
    <row r="11" spans="1:15" ht="15.75" customHeight="1" thickBot="1" x14ac:dyDescent="0.25">
      <c r="A11" s="218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 x14ac:dyDescent="0.2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28"/>
    </row>
    <row r="13" spans="1:15" s="19" customFormat="1" ht="15.75" customHeight="1" x14ac:dyDescent="0.2">
      <c r="A13" s="20" t="s">
        <v>11</v>
      </c>
      <c r="B13" s="21">
        <v>0</v>
      </c>
      <c r="C13" s="22">
        <v>0</v>
      </c>
      <c r="D13" s="23">
        <f t="shared" ref="D13:D25" si="0">SUM(B13:C13)</f>
        <v>0</v>
      </c>
      <c r="E13" s="21">
        <v>0</v>
      </c>
      <c r="F13" s="22">
        <v>0</v>
      </c>
      <c r="G13" s="24">
        <f t="shared" ref="G13:G25" si="1">SUM(E13:F13)</f>
        <v>0</v>
      </c>
      <c r="H13" s="21">
        <v>0</v>
      </c>
      <c r="I13" s="22">
        <v>0</v>
      </c>
      <c r="J13" s="24">
        <f t="shared" ref="J13:J25" si="2">SUM(H13:I13)</f>
        <v>0</v>
      </c>
      <c r="K13" s="25">
        <f t="shared" ref="K13:K25" si="3">B13+E13+H13</f>
        <v>0</v>
      </c>
      <c r="L13" s="22">
        <f t="shared" ref="L13:L25" si="4">C13+F13+I13</f>
        <v>0</v>
      </c>
      <c r="M13" s="26">
        <f t="shared" ref="M13:M25" si="5">SUM(K13:L13)</f>
        <v>0</v>
      </c>
      <c r="N13" s="27">
        <f t="shared" ref="N13:N26" si="6">(M13/$I$4)*100</f>
        <v>0</v>
      </c>
      <c r="O13" s="128"/>
    </row>
    <row r="14" spans="1:15" s="19" customFormat="1" ht="15.75" customHeight="1" x14ac:dyDescent="0.2">
      <c r="A14" s="20" t="s">
        <v>12</v>
      </c>
      <c r="B14" s="21">
        <v>1206</v>
      </c>
      <c r="C14" s="22">
        <v>570</v>
      </c>
      <c r="D14" s="23">
        <f t="shared" si="0"/>
        <v>1776</v>
      </c>
      <c r="E14" s="21">
        <v>492</v>
      </c>
      <c r="F14" s="22">
        <v>171</v>
      </c>
      <c r="G14" s="24">
        <f t="shared" si="1"/>
        <v>663</v>
      </c>
      <c r="H14" s="21">
        <v>0</v>
      </c>
      <c r="I14" s="22">
        <v>0</v>
      </c>
      <c r="J14" s="24">
        <f t="shared" si="2"/>
        <v>0</v>
      </c>
      <c r="K14" s="25">
        <f t="shared" si="3"/>
        <v>1698</v>
      </c>
      <c r="L14" s="22">
        <f t="shared" si="4"/>
        <v>741</v>
      </c>
      <c r="M14" s="26">
        <f t="shared" si="5"/>
        <v>2439</v>
      </c>
      <c r="N14" s="27">
        <f t="shared" si="6"/>
        <v>6.3148900913963173</v>
      </c>
      <c r="O14" s="128"/>
    </row>
    <row r="15" spans="1:15" s="19" customFormat="1" ht="15.75" customHeight="1" x14ac:dyDescent="0.2">
      <c r="A15" s="20" t="s">
        <v>13</v>
      </c>
      <c r="B15" s="21">
        <v>1522</v>
      </c>
      <c r="C15" s="22">
        <v>1001</v>
      </c>
      <c r="D15" s="23">
        <f t="shared" si="0"/>
        <v>2523</v>
      </c>
      <c r="E15" s="21">
        <v>1280</v>
      </c>
      <c r="F15" s="22">
        <v>902</v>
      </c>
      <c r="G15" s="24">
        <f t="shared" si="1"/>
        <v>2182</v>
      </c>
      <c r="H15" s="21">
        <v>0</v>
      </c>
      <c r="I15" s="22">
        <v>0</v>
      </c>
      <c r="J15" s="24">
        <f t="shared" si="2"/>
        <v>0</v>
      </c>
      <c r="K15" s="25">
        <f t="shared" si="3"/>
        <v>2802</v>
      </c>
      <c r="L15" s="22">
        <f t="shared" si="4"/>
        <v>1903</v>
      </c>
      <c r="M15" s="26">
        <f t="shared" si="5"/>
        <v>4705</v>
      </c>
      <c r="N15" s="27">
        <f t="shared" si="6"/>
        <v>12.181860549413562</v>
      </c>
      <c r="O15" s="128"/>
    </row>
    <row r="16" spans="1:15" s="19" customFormat="1" ht="15.75" customHeight="1" x14ac:dyDescent="0.2">
      <c r="A16" s="20" t="s">
        <v>14</v>
      </c>
      <c r="B16" s="21">
        <v>157</v>
      </c>
      <c r="C16" s="22">
        <v>142</v>
      </c>
      <c r="D16" s="23">
        <f t="shared" si="0"/>
        <v>299</v>
      </c>
      <c r="E16" s="21">
        <v>18</v>
      </c>
      <c r="F16" s="22">
        <v>10</v>
      </c>
      <c r="G16" s="24">
        <f t="shared" si="1"/>
        <v>28</v>
      </c>
      <c r="H16" s="21">
        <v>0</v>
      </c>
      <c r="I16" s="22">
        <v>0</v>
      </c>
      <c r="J16" s="24">
        <f t="shared" si="2"/>
        <v>0</v>
      </c>
      <c r="K16" s="25">
        <f t="shared" si="3"/>
        <v>175</v>
      </c>
      <c r="L16" s="22">
        <f t="shared" si="4"/>
        <v>152</v>
      </c>
      <c r="M16" s="26">
        <f t="shared" si="5"/>
        <v>327</v>
      </c>
      <c r="N16" s="27">
        <f t="shared" si="6"/>
        <v>0.84664578101131449</v>
      </c>
      <c r="O16" s="128"/>
    </row>
    <row r="17" spans="1:19" s="19" customFormat="1" ht="15.75" customHeight="1" x14ac:dyDescent="0.2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28"/>
    </row>
    <row r="18" spans="1:19" s="19" customFormat="1" ht="15.75" customHeight="1" x14ac:dyDescent="0.2">
      <c r="A18" s="20" t="s">
        <v>16</v>
      </c>
      <c r="B18" s="21">
        <v>1589</v>
      </c>
      <c r="C18" s="22">
        <v>1157</v>
      </c>
      <c r="D18" s="23">
        <f t="shared" si="0"/>
        <v>2746</v>
      </c>
      <c r="E18" s="21">
        <v>1060</v>
      </c>
      <c r="F18" s="22">
        <v>987</v>
      </c>
      <c r="G18" s="24">
        <f t="shared" si="1"/>
        <v>2047</v>
      </c>
      <c r="H18" s="21">
        <v>0</v>
      </c>
      <c r="I18" s="22">
        <v>0</v>
      </c>
      <c r="J18" s="24">
        <f t="shared" si="2"/>
        <v>0</v>
      </c>
      <c r="K18" s="25">
        <f t="shared" si="3"/>
        <v>2649</v>
      </c>
      <c r="L18" s="22">
        <f t="shared" si="4"/>
        <v>2144</v>
      </c>
      <c r="M18" s="26">
        <f t="shared" si="5"/>
        <v>4793</v>
      </c>
      <c r="N18" s="27">
        <f t="shared" si="6"/>
        <v>12.40970406234627</v>
      </c>
      <c r="O18" s="128"/>
      <c r="Q18" s="28"/>
    </row>
    <row r="19" spans="1:19" s="19" customFormat="1" ht="15.75" customHeight="1" x14ac:dyDescent="0.2">
      <c r="A19" s="20" t="s">
        <v>17</v>
      </c>
      <c r="B19" s="21">
        <v>99</v>
      </c>
      <c r="C19" s="22">
        <v>32</v>
      </c>
      <c r="D19" s="23">
        <f t="shared" si="0"/>
        <v>131</v>
      </c>
      <c r="E19" s="21">
        <v>45</v>
      </c>
      <c r="F19" s="22">
        <v>23</v>
      </c>
      <c r="G19" s="24">
        <f t="shared" si="1"/>
        <v>68</v>
      </c>
      <c r="H19" s="21">
        <v>0</v>
      </c>
      <c r="I19" s="22">
        <v>0</v>
      </c>
      <c r="J19" s="24">
        <f t="shared" si="2"/>
        <v>0</v>
      </c>
      <c r="K19" s="25">
        <f t="shared" si="3"/>
        <v>144</v>
      </c>
      <c r="L19" s="22">
        <f t="shared" si="4"/>
        <v>55</v>
      </c>
      <c r="M19" s="26">
        <f t="shared" si="5"/>
        <v>199</v>
      </c>
      <c r="N19" s="27">
        <f t="shared" si="6"/>
        <v>0.51523703492737483</v>
      </c>
      <c r="O19" s="128"/>
      <c r="Q19" s="28"/>
    </row>
    <row r="20" spans="1:19" s="19" customFormat="1" ht="15.75" customHeight="1" x14ac:dyDescent="0.2">
      <c r="A20" s="20" t="s">
        <v>18</v>
      </c>
      <c r="B20" s="21">
        <v>620</v>
      </c>
      <c r="C20" s="22">
        <v>1099</v>
      </c>
      <c r="D20" s="23">
        <f t="shared" si="0"/>
        <v>1719</v>
      </c>
      <c r="E20" s="21">
        <v>253</v>
      </c>
      <c r="F20" s="22">
        <v>446</v>
      </c>
      <c r="G20" s="24">
        <f t="shared" si="1"/>
        <v>699</v>
      </c>
      <c r="H20" s="21">
        <v>0</v>
      </c>
      <c r="I20" s="22">
        <v>0</v>
      </c>
      <c r="J20" s="24">
        <f t="shared" si="2"/>
        <v>0</v>
      </c>
      <c r="K20" s="25">
        <f t="shared" si="3"/>
        <v>873</v>
      </c>
      <c r="L20" s="22">
        <f t="shared" si="4"/>
        <v>1545</v>
      </c>
      <c r="M20" s="26">
        <f t="shared" si="5"/>
        <v>2418</v>
      </c>
      <c r="N20" s="27">
        <f t="shared" si="6"/>
        <v>6.2605183439919223</v>
      </c>
      <c r="O20" s="128"/>
      <c r="Q20" s="28"/>
    </row>
    <row r="21" spans="1:19" ht="15.75" customHeight="1" x14ac:dyDescent="0.2">
      <c r="A21" s="20" t="s">
        <v>19</v>
      </c>
      <c r="B21" s="21">
        <v>12</v>
      </c>
      <c r="C21" s="22">
        <v>209</v>
      </c>
      <c r="D21" s="23">
        <f t="shared" si="0"/>
        <v>221</v>
      </c>
      <c r="E21" s="21">
        <v>13</v>
      </c>
      <c r="F21" s="22">
        <v>81</v>
      </c>
      <c r="G21" s="24">
        <f t="shared" si="1"/>
        <v>94</v>
      </c>
      <c r="H21" s="21">
        <v>0</v>
      </c>
      <c r="I21" s="22">
        <v>0</v>
      </c>
      <c r="J21" s="24">
        <f t="shared" si="2"/>
        <v>0</v>
      </c>
      <c r="K21" s="25">
        <f t="shared" si="3"/>
        <v>25</v>
      </c>
      <c r="L21" s="22">
        <f t="shared" si="4"/>
        <v>290</v>
      </c>
      <c r="M21" s="26">
        <f t="shared" si="5"/>
        <v>315</v>
      </c>
      <c r="N21" s="29">
        <f t="shared" si="6"/>
        <v>0.81557621106594502</v>
      </c>
      <c r="P21" s="19"/>
    </row>
    <row r="22" spans="1:19" ht="15.75" customHeight="1" x14ac:dyDescent="0.2">
      <c r="A22" s="20" t="s">
        <v>20</v>
      </c>
      <c r="B22" s="21">
        <v>62</v>
      </c>
      <c r="C22" s="22">
        <v>531</v>
      </c>
      <c r="D22" s="23">
        <f t="shared" si="0"/>
        <v>593</v>
      </c>
      <c r="E22" s="21">
        <v>35</v>
      </c>
      <c r="F22" s="22">
        <v>331</v>
      </c>
      <c r="G22" s="24">
        <f t="shared" si="1"/>
        <v>366</v>
      </c>
      <c r="H22" s="21">
        <v>0</v>
      </c>
      <c r="I22" s="22">
        <v>0</v>
      </c>
      <c r="J22" s="24">
        <f t="shared" si="2"/>
        <v>0</v>
      </c>
      <c r="K22" s="25">
        <f t="shared" si="3"/>
        <v>97</v>
      </c>
      <c r="L22" s="22">
        <f t="shared" si="4"/>
        <v>862</v>
      </c>
      <c r="M22" s="26">
        <f t="shared" si="5"/>
        <v>959</v>
      </c>
      <c r="N22" s="29">
        <f t="shared" si="6"/>
        <v>2.4829764648007662</v>
      </c>
      <c r="P22" s="19"/>
    </row>
    <row r="23" spans="1:19" ht="15.75" customHeight="1" x14ac:dyDescent="0.2">
      <c r="A23" s="20" t="s">
        <v>21</v>
      </c>
      <c r="B23" s="21">
        <v>356</v>
      </c>
      <c r="C23" s="22">
        <v>325</v>
      </c>
      <c r="D23" s="23">
        <f t="shared" si="0"/>
        <v>681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356</v>
      </c>
      <c r="L23" s="22">
        <f t="shared" si="4"/>
        <v>325</v>
      </c>
      <c r="M23" s="26">
        <f t="shared" si="5"/>
        <v>681</v>
      </c>
      <c r="N23" s="29">
        <f t="shared" si="6"/>
        <v>1.7631980943997101</v>
      </c>
      <c r="P23" s="19"/>
    </row>
    <row r="24" spans="1:19" ht="15.75" customHeight="1" x14ac:dyDescent="0.2">
      <c r="A24" s="20" t="s">
        <v>117</v>
      </c>
      <c r="B24" s="21">
        <v>24</v>
      </c>
      <c r="C24" s="22">
        <v>42</v>
      </c>
      <c r="D24" s="23">
        <f t="shared" si="0"/>
        <v>66</v>
      </c>
      <c r="E24" s="21">
        <v>2</v>
      </c>
      <c r="F24" s="22">
        <v>6</v>
      </c>
      <c r="G24" s="24">
        <f t="shared" si="1"/>
        <v>8</v>
      </c>
      <c r="H24" s="21">
        <v>0</v>
      </c>
      <c r="I24" s="22">
        <v>0</v>
      </c>
      <c r="J24" s="24">
        <f t="shared" si="2"/>
        <v>0</v>
      </c>
      <c r="K24" s="25">
        <f t="shared" si="3"/>
        <v>26</v>
      </c>
      <c r="L24" s="22">
        <f t="shared" si="4"/>
        <v>48</v>
      </c>
      <c r="M24" s="26">
        <f t="shared" si="5"/>
        <v>74</v>
      </c>
      <c r="N24" s="29">
        <f t="shared" si="6"/>
        <v>0.19159568132977761</v>
      </c>
      <c r="P24" s="19"/>
    </row>
    <row r="25" spans="1:19" ht="15.75" customHeight="1" x14ac:dyDescent="0.2">
      <c r="A25" s="20" t="s">
        <v>22</v>
      </c>
      <c r="B25" s="21">
        <v>101</v>
      </c>
      <c r="C25" s="22">
        <v>321</v>
      </c>
      <c r="D25" s="23">
        <f t="shared" si="0"/>
        <v>422</v>
      </c>
      <c r="E25" s="21">
        <v>0</v>
      </c>
      <c r="F25" s="22">
        <v>0</v>
      </c>
      <c r="G25" s="24">
        <f t="shared" si="1"/>
        <v>0</v>
      </c>
      <c r="H25" s="21">
        <v>0</v>
      </c>
      <c r="I25" s="22">
        <v>0</v>
      </c>
      <c r="J25" s="24">
        <f t="shared" si="2"/>
        <v>0</v>
      </c>
      <c r="K25" s="25">
        <f t="shared" si="3"/>
        <v>101</v>
      </c>
      <c r="L25" s="22">
        <f t="shared" si="4"/>
        <v>321</v>
      </c>
      <c r="M25" s="26">
        <f t="shared" si="5"/>
        <v>422</v>
      </c>
      <c r="N25" s="29">
        <f t="shared" si="6"/>
        <v>1.0926132097454884</v>
      </c>
      <c r="P25" s="19"/>
    </row>
    <row r="26" spans="1:19" ht="15.75" customHeight="1" thickBot="1" x14ac:dyDescent="0.25">
      <c r="A26" s="30" t="s">
        <v>23</v>
      </c>
      <c r="B26" s="31">
        <f t="shared" ref="B26:M26" si="7">SUM(B12:B25)</f>
        <v>5748</v>
      </c>
      <c r="C26" s="32">
        <f t="shared" si="7"/>
        <v>5429</v>
      </c>
      <c r="D26" s="33">
        <f t="shared" si="7"/>
        <v>11177</v>
      </c>
      <c r="E26" s="31">
        <f t="shared" si="7"/>
        <v>3198</v>
      </c>
      <c r="F26" s="32">
        <f t="shared" si="7"/>
        <v>2957</v>
      </c>
      <c r="G26" s="34">
        <f t="shared" si="7"/>
        <v>6155</v>
      </c>
      <c r="H26" s="31">
        <f t="shared" si="7"/>
        <v>0</v>
      </c>
      <c r="I26" s="32">
        <f t="shared" si="7"/>
        <v>0</v>
      </c>
      <c r="J26" s="34">
        <f t="shared" si="7"/>
        <v>0</v>
      </c>
      <c r="K26" s="35">
        <f t="shared" si="7"/>
        <v>8946</v>
      </c>
      <c r="L26" s="32">
        <f t="shared" si="7"/>
        <v>8386</v>
      </c>
      <c r="M26" s="36">
        <f t="shared" si="7"/>
        <v>17332</v>
      </c>
      <c r="N26" s="37">
        <f t="shared" si="6"/>
        <v>44.874815524428449</v>
      </c>
      <c r="P26" s="19"/>
    </row>
    <row r="27" spans="1:19" ht="9" customHeight="1" thickBo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19"/>
    </row>
    <row r="28" spans="1:19" ht="15.75" customHeight="1" x14ac:dyDescent="0.2">
      <c r="A28" s="40" t="s">
        <v>24</v>
      </c>
      <c r="B28" s="43">
        <v>785</v>
      </c>
      <c r="C28" s="16">
        <v>347</v>
      </c>
      <c r="D28" s="42">
        <f t="shared" ref="D28:D33" si="8">SUM(B28:C28)</f>
        <v>1132</v>
      </c>
      <c r="E28" s="41">
        <v>176</v>
      </c>
      <c r="F28" s="16">
        <v>90</v>
      </c>
      <c r="G28" s="42">
        <f t="shared" ref="G28:G33" si="9">SUM(E28:F28)</f>
        <v>266</v>
      </c>
      <c r="H28" s="41">
        <v>0</v>
      </c>
      <c r="I28" s="16">
        <v>0</v>
      </c>
      <c r="J28" s="44">
        <f t="shared" ref="J28:J33" si="10">SUM(H28:I28)</f>
        <v>0</v>
      </c>
      <c r="K28" s="41">
        <f>B28+E28+H28</f>
        <v>961</v>
      </c>
      <c r="L28" s="16">
        <f>C28+F28+I28</f>
        <v>437</v>
      </c>
      <c r="M28" s="45">
        <f t="shared" ref="M28:M33" si="11">SUM(K28:L28)</f>
        <v>1398</v>
      </c>
      <c r="N28" s="46">
        <f t="shared" ref="N28:N34" si="12">(M28/$I$4)*100</f>
        <v>3.6196048986355285</v>
      </c>
      <c r="P28" s="19"/>
      <c r="S28" s="2" t="s">
        <v>25</v>
      </c>
    </row>
    <row r="29" spans="1:19" ht="15.75" customHeight="1" x14ac:dyDescent="0.2">
      <c r="A29" s="47" t="s">
        <v>26</v>
      </c>
      <c r="B29" s="25">
        <v>143</v>
      </c>
      <c r="C29" s="22">
        <v>287</v>
      </c>
      <c r="D29" s="23">
        <f t="shared" si="8"/>
        <v>430</v>
      </c>
      <c r="E29" s="21">
        <v>0</v>
      </c>
      <c r="F29" s="22">
        <v>0</v>
      </c>
      <c r="G29" s="23">
        <f t="shared" si="9"/>
        <v>0</v>
      </c>
      <c r="H29" s="21">
        <v>0</v>
      </c>
      <c r="I29" s="22">
        <v>0</v>
      </c>
      <c r="J29" s="24">
        <f t="shared" si="10"/>
        <v>0</v>
      </c>
      <c r="K29" s="21">
        <f t="shared" ref="K29:K33" si="13">B29+E29+H29</f>
        <v>143</v>
      </c>
      <c r="L29" s="22">
        <f t="shared" ref="L29:L33" si="14">C29+F29+I29</f>
        <v>287</v>
      </c>
      <c r="M29" s="26">
        <f t="shared" si="11"/>
        <v>430</v>
      </c>
      <c r="N29" s="29">
        <f t="shared" si="12"/>
        <v>1.1133262563757347</v>
      </c>
      <c r="P29" s="19"/>
    </row>
    <row r="30" spans="1:19" ht="15.75" customHeight="1" x14ac:dyDescent="0.2">
      <c r="A30" s="47" t="s">
        <v>27</v>
      </c>
      <c r="B30" s="25">
        <v>113</v>
      </c>
      <c r="C30" s="22">
        <v>91</v>
      </c>
      <c r="D30" s="23">
        <f t="shared" si="8"/>
        <v>204</v>
      </c>
      <c r="E30" s="21">
        <v>71</v>
      </c>
      <c r="F30" s="22">
        <v>90</v>
      </c>
      <c r="G30" s="23">
        <f t="shared" si="9"/>
        <v>161</v>
      </c>
      <c r="H30" s="21">
        <v>0</v>
      </c>
      <c r="I30" s="22">
        <v>0</v>
      </c>
      <c r="J30" s="24">
        <f t="shared" si="10"/>
        <v>0</v>
      </c>
      <c r="K30" s="21">
        <f t="shared" si="13"/>
        <v>184</v>
      </c>
      <c r="L30" s="22">
        <f t="shared" si="14"/>
        <v>181</v>
      </c>
      <c r="M30" s="26">
        <f t="shared" si="11"/>
        <v>365</v>
      </c>
      <c r="N30" s="29">
        <f t="shared" si="12"/>
        <v>0.94503275250498397</v>
      </c>
    </row>
    <row r="31" spans="1:19" ht="15.75" customHeight="1" x14ac:dyDescent="0.2">
      <c r="A31" s="47" t="s">
        <v>116</v>
      </c>
      <c r="B31" s="25">
        <v>173</v>
      </c>
      <c r="C31" s="22">
        <v>224</v>
      </c>
      <c r="D31" s="23">
        <f>SUM(B31:C31)</f>
        <v>397</v>
      </c>
      <c r="E31" s="21">
        <v>131</v>
      </c>
      <c r="F31" s="22">
        <v>239</v>
      </c>
      <c r="G31" s="23">
        <f>SUM(E31:F31)</f>
        <v>370</v>
      </c>
      <c r="H31" s="21">
        <v>0</v>
      </c>
      <c r="I31" s="22">
        <v>0</v>
      </c>
      <c r="J31" s="24">
        <f>SUM(H31:I31)</f>
        <v>0</v>
      </c>
      <c r="K31" s="21">
        <f>B31+E31+H31</f>
        <v>304</v>
      </c>
      <c r="L31" s="22">
        <f>C31+F31+I31</f>
        <v>463</v>
      </c>
      <c r="M31" s="26">
        <f>SUM(K31:L31)</f>
        <v>767</v>
      </c>
      <c r="N31" s="29">
        <f>(M31/$I$4)*100</f>
        <v>1.9858633456748569</v>
      </c>
      <c r="R31" s="48"/>
    </row>
    <row r="32" spans="1:19" ht="15.75" customHeight="1" x14ac:dyDescent="0.2">
      <c r="A32" s="47" t="s">
        <v>28</v>
      </c>
      <c r="B32" s="25">
        <v>0</v>
      </c>
      <c r="C32" s="22">
        <v>0</v>
      </c>
      <c r="D32" s="23">
        <f t="shared" si="8"/>
        <v>0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0</v>
      </c>
      <c r="L32" s="22">
        <f t="shared" si="14"/>
        <v>0</v>
      </c>
      <c r="M32" s="26">
        <f t="shared" si="11"/>
        <v>0</v>
      </c>
      <c r="N32" s="29">
        <f t="shared" si="12"/>
        <v>0</v>
      </c>
    </row>
    <row r="33" spans="1:17" ht="15.75" customHeight="1" x14ac:dyDescent="0.2">
      <c r="A33" s="47" t="s">
        <v>29</v>
      </c>
      <c r="B33" s="25">
        <v>80</v>
      </c>
      <c r="C33" s="22">
        <v>148</v>
      </c>
      <c r="D33" s="23">
        <f t="shared" si="8"/>
        <v>228</v>
      </c>
      <c r="E33" s="21">
        <v>0</v>
      </c>
      <c r="F33" s="22">
        <v>0</v>
      </c>
      <c r="G33" s="23">
        <f t="shared" si="9"/>
        <v>0</v>
      </c>
      <c r="H33" s="21">
        <v>0</v>
      </c>
      <c r="I33" s="22">
        <v>0</v>
      </c>
      <c r="J33" s="24">
        <f t="shared" si="10"/>
        <v>0</v>
      </c>
      <c r="K33" s="21">
        <f t="shared" si="13"/>
        <v>80</v>
      </c>
      <c r="L33" s="22">
        <f t="shared" si="14"/>
        <v>148</v>
      </c>
      <c r="M33" s="26">
        <f t="shared" si="11"/>
        <v>228</v>
      </c>
      <c r="N33" s="29">
        <f t="shared" si="12"/>
        <v>0.59032182896201746</v>
      </c>
    </row>
    <row r="34" spans="1:17" ht="15.75" customHeight="1" thickBot="1" x14ac:dyDescent="0.25">
      <c r="A34" s="49" t="s">
        <v>30</v>
      </c>
      <c r="B34" s="31">
        <f t="shared" ref="B34:M34" si="15">SUM(B28:B33)</f>
        <v>1294</v>
      </c>
      <c r="C34" s="32">
        <f t="shared" si="15"/>
        <v>1097</v>
      </c>
      <c r="D34" s="34">
        <f t="shared" si="15"/>
        <v>2391</v>
      </c>
      <c r="E34" s="31">
        <f t="shared" si="15"/>
        <v>378</v>
      </c>
      <c r="F34" s="32">
        <f t="shared" si="15"/>
        <v>419</v>
      </c>
      <c r="G34" s="33">
        <f t="shared" si="15"/>
        <v>797</v>
      </c>
      <c r="H34" s="31">
        <f t="shared" si="15"/>
        <v>0</v>
      </c>
      <c r="I34" s="32">
        <f t="shared" si="15"/>
        <v>0</v>
      </c>
      <c r="J34" s="34">
        <f t="shared" si="15"/>
        <v>0</v>
      </c>
      <c r="K34" s="31">
        <f t="shared" si="15"/>
        <v>1672</v>
      </c>
      <c r="L34" s="32">
        <f t="shared" si="15"/>
        <v>1516</v>
      </c>
      <c r="M34" s="36">
        <f t="shared" si="15"/>
        <v>3188</v>
      </c>
      <c r="N34" s="50">
        <f t="shared" si="12"/>
        <v>8.2541490821531216</v>
      </c>
    </row>
    <row r="35" spans="1:17" ht="9" customHeight="1" thickBo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7" ht="15.75" customHeight="1" x14ac:dyDescent="0.2">
      <c r="A36" s="40" t="s">
        <v>31</v>
      </c>
      <c r="B36" s="43">
        <v>512</v>
      </c>
      <c r="C36" s="16">
        <v>294</v>
      </c>
      <c r="D36" s="42">
        <f t="shared" ref="D36:D50" si="16">SUM(B36:C36)</f>
        <v>806</v>
      </c>
      <c r="E36" s="41">
        <v>221</v>
      </c>
      <c r="F36" s="16">
        <v>90</v>
      </c>
      <c r="G36" s="42">
        <f t="shared" ref="G36:G50" si="17">SUM(E36:F36)</f>
        <v>311</v>
      </c>
      <c r="H36" s="41">
        <v>0</v>
      </c>
      <c r="I36" s="16">
        <v>0</v>
      </c>
      <c r="J36" s="44">
        <f t="shared" ref="J36:J50" si="18">SUM(H36:I36)</f>
        <v>0</v>
      </c>
      <c r="K36" s="41">
        <f>B36+E36+H36</f>
        <v>733</v>
      </c>
      <c r="L36" s="16">
        <f>C36+F36+I36</f>
        <v>384</v>
      </c>
      <c r="M36" s="45">
        <f t="shared" ref="M36:M50" si="19">SUM(K36:L36)</f>
        <v>1117</v>
      </c>
      <c r="N36" s="46">
        <f t="shared" ref="N36:N51" si="20">(M36/$I$4)*100</f>
        <v>2.8920591357481293</v>
      </c>
    </row>
    <row r="37" spans="1:17" ht="15.75" customHeight="1" x14ac:dyDescent="0.2">
      <c r="A37" s="47" t="s">
        <v>32</v>
      </c>
      <c r="B37" s="25">
        <v>964</v>
      </c>
      <c r="C37" s="22">
        <v>1967</v>
      </c>
      <c r="D37" s="23">
        <f t="shared" si="16"/>
        <v>2931</v>
      </c>
      <c r="E37" s="21">
        <v>776</v>
      </c>
      <c r="F37" s="22">
        <v>1493</v>
      </c>
      <c r="G37" s="23">
        <f t="shared" si="17"/>
        <v>2269</v>
      </c>
      <c r="H37" s="21">
        <v>0</v>
      </c>
      <c r="I37" s="22">
        <v>0</v>
      </c>
      <c r="J37" s="24">
        <f t="shared" si="18"/>
        <v>0</v>
      </c>
      <c r="K37" s="21">
        <f t="shared" ref="K37:K50" si="21">B37+E37+H37</f>
        <v>1740</v>
      </c>
      <c r="L37" s="22">
        <f t="shared" ref="L37:L50" si="22">C37+F37+I37</f>
        <v>3460</v>
      </c>
      <c r="M37" s="26">
        <f t="shared" si="19"/>
        <v>5200</v>
      </c>
      <c r="N37" s="29">
        <f t="shared" si="20"/>
        <v>13.463480309660047</v>
      </c>
    </row>
    <row r="38" spans="1:17" ht="15.75" customHeight="1" x14ac:dyDescent="0.2">
      <c r="A38" s="47" t="s">
        <v>33</v>
      </c>
      <c r="B38" s="25">
        <v>99</v>
      </c>
      <c r="C38" s="25">
        <v>82</v>
      </c>
      <c r="D38" s="24">
        <f t="shared" si="16"/>
        <v>181</v>
      </c>
      <c r="E38" s="25">
        <v>0</v>
      </c>
      <c r="F38" s="25">
        <v>0</v>
      </c>
      <c r="G38" s="23">
        <f t="shared" si="17"/>
        <v>0</v>
      </c>
      <c r="H38" s="21">
        <v>0</v>
      </c>
      <c r="I38" s="22">
        <v>0</v>
      </c>
      <c r="J38" s="24">
        <f t="shared" si="18"/>
        <v>0</v>
      </c>
      <c r="K38" s="21">
        <f t="shared" si="21"/>
        <v>99</v>
      </c>
      <c r="L38" s="22">
        <f t="shared" si="22"/>
        <v>82</v>
      </c>
      <c r="M38" s="26">
        <f t="shared" si="19"/>
        <v>181</v>
      </c>
      <c r="N38" s="29">
        <f t="shared" si="20"/>
        <v>0.4686326800093209</v>
      </c>
    </row>
    <row r="39" spans="1:17" ht="15.75" customHeight="1" x14ac:dyDescent="0.2">
      <c r="A39" s="47" t="s">
        <v>34</v>
      </c>
      <c r="B39" s="25">
        <v>215</v>
      </c>
      <c r="C39" s="22">
        <v>152</v>
      </c>
      <c r="D39" s="24">
        <f t="shared" si="16"/>
        <v>367</v>
      </c>
      <c r="E39" s="21">
        <v>105</v>
      </c>
      <c r="F39" s="22">
        <v>107</v>
      </c>
      <c r="G39" s="23">
        <f t="shared" si="17"/>
        <v>212</v>
      </c>
      <c r="H39" s="21">
        <v>0</v>
      </c>
      <c r="I39" s="22">
        <v>0</v>
      </c>
      <c r="J39" s="24">
        <f t="shared" si="18"/>
        <v>0</v>
      </c>
      <c r="K39" s="21">
        <f t="shared" si="21"/>
        <v>320</v>
      </c>
      <c r="L39" s="22">
        <f t="shared" si="22"/>
        <v>259</v>
      </c>
      <c r="M39" s="26">
        <f t="shared" si="19"/>
        <v>579</v>
      </c>
      <c r="N39" s="29">
        <f t="shared" si="20"/>
        <v>1.4991067498640707</v>
      </c>
    </row>
    <row r="40" spans="1:17" ht="15.75" customHeight="1" x14ac:dyDescent="0.2">
      <c r="A40" s="47" t="s">
        <v>35</v>
      </c>
      <c r="B40" s="25">
        <v>767</v>
      </c>
      <c r="C40" s="22">
        <v>1902</v>
      </c>
      <c r="D40" s="24">
        <f t="shared" si="16"/>
        <v>2669</v>
      </c>
      <c r="E40" s="21">
        <v>245</v>
      </c>
      <c r="F40" s="22">
        <v>751</v>
      </c>
      <c r="G40" s="23">
        <f t="shared" si="17"/>
        <v>996</v>
      </c>
      <c r="H40" s="21">
        <v>0</v>
      </c>
      <c r="I40" s="22">
        <v>0</v>
      </c>
      <c r="J40" s="24">
        <f t="shared" si="18"/>
        <v>0</v>
      </c>
      <c r="K40" s="21">
        <f t="shared" si="21"/>
        <v>1012</v>
      </c>
      <c r="L40" s="22">
        <f t="shared" si="22"/>
        <v>2653</v>
      </c>
      <c r="M40" s="26">
        <f t="shared" si="19"/>
        <v>3665</v>
      </c>
      <c r="N40" s="29">
        <f t="shared" si="20"/>
        <v>9.4891644874815526</v>
      </c>
    </row>
    <row r="41" spans="1:17" ht="15.75" customHeight="1" x14ac:dyDescent="0.2">
      <c r="A41" s="47" t="s">
        <v>36</v>
      </c>
      <c r="B41" s="25">
        <v>280</v>
      </c>
      <c r="C41" s="22">
        <v>449</v>
      </c>
      <c r="D41" s="23">
        <f t="shared" si="16"/>
        <v>729</v>
      </c>
      <c r="E41" s="21">
        <v>3</v>
      </c>
      <c r="F41" s="22">
        <v>31</v>
      </c>
      <c r="G41" s="23">
        <f t="shared" si="17"/>
        <v>34</v>
      </c>
      <c r="H41" s="21">
        <v>0</v>
      </c>
      <c r="I41" s="22">
        <v>0</v>
      </c>
      <c r="J41" s="24">
        <f t="shared" si="18"/>
        <v>0</v>
      </c>
      <c r="K41" s="21">
        <f t="shared" si="21"/>
        <v>283</v>
      </c>
      <c r="L41" s="22">
        <f t="shared" si="22"/>
        <v>480</v>
      </c>
      <c r="M41" s="26">
        <f t="shared" si="19"/>
        <v>763</v>
      </c>
      <c r="N41" s="29">
        <f t="shared" si="20"/>
        <v>1.9755068223597338</v>
      </c>
    </row>
    <row r="42" spans="1:17" ht="15.75" customHeight="1" x14ac:dyDescent="0.2">
      <c r="A42" s="47" t="s">
        <v>37</v>
      </c>
      <c r="B42" s="25">
        <v>38</v>
      </c>
      <c r="C42" s="22">
        <v>113</v>
      </c>
      <c r="D42" s="23">
        <f t="shared" si="16"/>
        <v>151</v>
      </c>
      <c r="E42" s="21">
        <v>0</v>
      </c>
      <c r="F42" s="22">
        <v>0</v>
      </c>
      <c r="G42" s="23">
        <f t="shared" si="17"/>
        <v>0</v>
      </c>
      <c r="H42" s="21">
        <v>0</v>
      </c>
      <c r="I42" s="22">
        <v>0</v>
      </c>
      <c r="J42" s="24">
        <f t="shared" si="18"/>
        <v>0</v>
      </c>
      <c r="K42" s="21">
        <f t="shared" si="21"/>
        <v>38</v>
      </c>
      <c r="L42" s="22">
        <f t="shared" si="22"/>
        <v>113</v>
      </c>
      <c r="M42" s="26">
        <f t="shared" si="19"/>
        <v>151</v>
      </c>
      <c r="N42" s="29">
        <f t="shared" si="20"/>
        <v>0.39095875514589751</v>
      </c>
    </row>
    <row r="43" spans="1:17" ht="15.75" customHeight="1" x14ac:dyDescent="0.2">
      <c r="A43" s="47" t="s">
        <v>38</v>
      </c>
      <c r="B43" s="25">
        <v>232</v>
      </c>
      <c r="C43" s="22">
        <v>371</v>
      </c>
      <c r="D43" s="23">
        <f t="shared" si="16"/>
        <v>603</v>
      </c>
      <c r="E43" s="21">
        <v>14</v>
      </c>
      <c r="F43" s="22">
        <v>50</v>
      </c>
      <c r="G43" s="23">
        <f t="shared" si="17"/>
        <v>64</v>
      </c>
      <c r="H43" s="21">
        <v>0</v>
      </c>
      <c r="I43" s="22">
        <v>0</v>
      </c>
      <c r="J43" s="24">
        <f t="shared" si="18"/>
        <v>0</v>
      </c>
      <c r="K43" s="21">
        <f t="shared" si="21"/>
        <v>246</v>
      </c>
      <c r="L43" s="22">
        <f t="shared" si="22"/>
        <v>421</v>
      </c>
      <c r="M43" s="26">
        <f t="shared" si="19"/>
        <v>667</v>
      </c>
      <c r="N43" s="29">
        <f t="shared" si="20"/>
        <v>1.7269502627967792</v>
      </c>
      <c r="Q43" s="48"/>
    </row>
    <row r="44" spans="1:17" ht="15.75" customHeight="1" x14ac:dyDescent="0.2">
      <c r="A44" s="47" t="s">
        <v>39</v>
      </c>
      <c r="B44" s="25">
        <v>294</v>
      </c>
      <c r="C44" s="22">
        <v>389</v>
      </c>
      <c r="D44" s="23">
        <f t="shared" si="16"/>
        <v>683</v>
      </c>
      <c r="E44" s="21">
        <v>138</v>
      </c>
      <c r="F44" s="22">
        <v>196</v>
      </c>
      <c r="G44" s="23">
        <f t="shared" si="17"/>
        <v>334</v>
      </c>
      <c r="H44" s="21">
        <v>0</v>
      </c>
      <c r="I44" s="22">
        <v>0</v>
      </c>
      <c r="J44" s="24">
        <f t="shared" si="18"/>
        <v>0</v>
      </c>
      <c r="K44" s="21">
        <f t="shared" si="21"/>
        <v>432</v>
      </c>
      <c r="L44" s="22">
        <f t="shared" si="22"/>
        <v>585</v>
      </c>
      <c r="M44" s="26">
        <f t="shared" si="19"/>
        <v>1017</v>
      </c>
      <c r="N44" s="29">
        <f t="shared" si="20"/>
        <v>2.6331460528700514</v>
      </c>
      <c r="Q44" s="51"/>
    </row>
    <row r="45" spans="1:17" ht="15.75" customHeight="1" x14ac:dyDescent="0.2">
      <c r="A45" s="47" t="s">
        <v>40</v>
      </c>
      <c r="B45" s="25">
        <v>25</v>
      </c>
      <c r="C45" s="22">
        <v>211</v>
      </c>
      <c r="D45" s="23">
        <f t="shared" si="16"/>
        <v>236</v>
      </c>
      <c r="E45" s="21">
        <v>1</v>
      </c>
      <c r="F45" s="22">
        <v>11</v>
      </c>
      <c r="G45" s="23">
        <f t="shared" si="17"/>
        <v>12</v>
      </c>
      <c r="H45" s="21">
        <v>0</v>
      </c>
      <c r="I45" s="22">
        <v>0</v>
      </c>
      <c r="J45" s="24">
        <f t="shared" si="18"/>
        <v>0</v>
      </c>
      <c r="K45" s="21">
        <f t="shared" si="21"/>
        <v>26</v>
      </c>
      <c r="L45" s="22">
        <f t="shared" si="22"/>
        <v>222</v>
      </c>
      <c r="M45" s="26">
        <f t="shared" si="19"/>
        <v>248</v>
      </c>
      <c r="N45" s="29">
        <f t="shared" si="20"/>
        <v>0.64210444553763302</v>
      </c>
      <c r="Q45" s="48"/>
    </row>
    <row r="46" spans="1:17" ht="15.75" customHeight="1" x14ac:dyDescent="0.2">
      <c r="A46" s="47" t="s">
        <v>41</v>
      </c>
      <c r="B46" s="25">
        <v>291</v>
      </c>
      <c r="C46" s="22">
        <v>366</v>
      </c>
      <c r="D46" s="23">
        <f t="shared" si="16"/>
        <v>657</v>
      </c>
      <c r="E46" s="21">
        <v>104</v>
      </c>
      <c r="F46" s="22">
        <v>157</v>
      </c>
      <c r="G46" s="23">
        <f t="shared" si="17"/>
        <v>261</v>
      </c>
      <c r="H46" s="21">
        <v>0</v>
      </c>
      <c r="I46" s="22">
        <v>0</v>
      </c>
      <c r="J46" s="24">
        <f t="shared" si="18"/>
        <v>0</v>
      </c>
      <c r="K46" s="21">
        <f t="shared" si="21"/>
        <v>395</v>
      </c>
      <c r="L46" s="22">
        <f t="shared" si="22"/>
        <v>523</v>
      </c>
      <c r="M46" s="26">
        <f t="shared" si="19"/>
        <v>918</v>
      </c>
      <c r="N46" s="29">
        <f t="shared" si="20"/>
        <v>2.3768221008207546</v>
      </c>
      <c r="Q46" s="51"/>
    </row>
    <row r="47" spans="1:17" ht="15.75" customHeight="1" x14ac:dyDescent="0.2">
      <c r="A47" s="47" t="s">
        <v>42</v>
      </c>
      <c r="B47" s="25">
        <v>95</v>
      </c>
      <c r="C47" s="25">
        <v>144</v>
      </c>
      <c r="D47" s="24">
        <f t="shared" si="16"/>
        <v>239</v>
      </c>
      <c r="E47" s="25">
        <v>6</v>
      </c>
      <c r="F47" s="25">
        <v>24</v>
      </c>
      <c r="G47" s="23">
        <f t="shared" si="17"/>
        <v>30</v>
      </c>
      <c r="H47" s="21">
        <v>0</v>
      </c>
      <c r="I47" s="22">
        <v>0</v>
      </c>
      <c r="J47" s="24">
        <f t="shared" si="18"/>
        <v>0</v>
      </c>
      <c r="K47" s="21">
        <f t="shared" si="21"/>
        <v>101</v>
      </c>
      <c r="L47" s="22">
        <f t="shared" si="22"/>
        <v>168</v>
      </c>
      <c r="M47" s="26">
        <f t="shared" si="19"/>
        <v>269</v>
      </c>
      <c r="N47" s="29">
        <f t="shared" si="20"/>
        <v>0.69647619294202934</v>
      </c>
    </row>
    <row r="48" spans="1:17" ht="15.75" customHeight="1" x14ac:dyDescent="0.2">
      <c r="A48" s="47" t="s">
        <v>43</v>
      </c>
      <c r="B48" s="25">
        <v>241</v>
      </c>
      <c r="C48" s="22">
        <v>151</v>
      </c>
      <c r="D48" s="23">
        <f t="shared" si="16"/>
        <v>392</v>
      </c>
      <c r="E48" s="21">
        <v>86</v>
      </c>
      <c r="F48" s="22">
        <v>52</v>
      </c>
      <c r="G48" s="23">
        <f t="shared" si="17"/>
        <v>138</v>
      </c>
      <c r="H48" s="21">
        <v>0</v>
      </c>
      <c r="I48" s="22">
        <v>0</v>
      </c>
      <c r="J48" s="24">
        <f t="shared" si="18"/>
        <v>0</v>
      </c>
      <c r="K48" s="21">
        <f t="shared" si="21"/>
        <v>327</v>
      </c>
      <c r="L48" s="22">
        <f t="shared" si="22"/>
        <v>203</v>
      </c>
      <c r="M48" s="26">
        <f t="shared" si="19"/>
        <v>530</v>
      </c>
      <c r="N48" s="29">
        <f t="shared" si="20"/>
        <v>1.3722393392538124</v>
      </c>
    </row>
    <row r="49" spans="1:18" ht="15.75" customHeight="1" x14ac:dyDescent="0.2">
      <c r="A49" s="47" t="s">
        <v>44</v>
      </c>
      <c r="B49" s="25">
        <v>159</v>
      </c>
      <c r="C49" s="22">
        <v>129</v>
      </c>
      <c r="D49" s="23">
        <f t="shared" si="16"/>
        <v>288</v>
      </c>
      <c r="E49" s="21">
        <v>21</v>
      </c>
      <c r="F49" s="22">
        <v>33</v>
      </c>
      <c r="G49" s="23">
        <f t="shared" si="17"/>
        <v>54</v>
      </c>
      <c r="H49" s="21">
        <v>0</v>
      </c>
      <c r="I49" s="22">
        <v>0</v>
      </c>
      <c r="J49" s="24">
        <f t="shared" si="18"/>
        <v>0</v>
      </c>
      <c r="K49" s="21">
        <f t="shared" si="21"/>
        <v>180</v>
      </c>
      <c r="L49" s="22">
        <f t="shared" si="22"/>
        <v>162</v>
      </c>
      <c r="M49" s="26">
        <f t="shared" si="19"/>
        <v>342</v>
      </c>
      <c r="N49" s="29">
        <f t="shared" si="20"/>
        <v>0.88548274344302613</v>
      </c>
      <c r="R49" s="48"/>
    </row>
    <row r="50" spans="1:18" ht="15.75" customHeight="1" x14ac:dyDescent="0.2">
      <c r="A50" s="47" t="s">
        <v>45</v>
      </c>
      <c r="B50" s="25">
        <v>0</v>
      </c>
      <c r="C50" s="22">
        <v>0</v>
      </c>
      <c r="D50" s="23">
        <f t="shared" si="16"/>
        <v>0</v>
      </c>
      <c r="E50" s="21">
        <v>0</v>
      </c>
      <c r="F50" s="22">
        <v>0</v>
      </c>
      <c r="G50" s="23">
        <f t="shared" si="17"/>
        <v>0</v>
      </c>
      <c r="H50" s="21">
        <v>72</v>
      </c>
      <c r="I50" s="22">
        <v>263</v>
      </c>
      <c r="J50" s="24">
        <f t="shared" si="18"/>
        <v>335</v>
      </c>
      <c r="K50" s="21">
        <f t="shared" si="21"/>
        <v>72</v>
      </c>
      <c r="L50" s="22">
        <f t="shared" si="22"/>
        <v>263</v>
      </c>
      <c r="M50" s="26">
        <f t="shared" si="19"/>
        <v>335</v>
      </c>
      <c r="N50" s="29">
        <f t="shared" si="20"/>
        <v>0.86735882764156069</v>
      </c>
      <c r="R50" s="48"/>
    </row>
    <row r="51" spans="1:18" ht="15.75" customHeight="1" thickBot="1" x14ac:dyDescent="0.25">
      <c r="A51" s="49" t="s">
        <v>46</v>
      </c>
      <c r="B51" s="52">
        <f>SUM(B36:B50)</f>
        <v>4212</v>
      </c>
      <c r="C51" s="32">
        <f t="shared" ref="C51:M51" si="23">SUM(C36:C50)</f>
        <v>6720</v>
      </c>
      <c r="D51" s="35">
        <f t="shared" si="23"/>
        <v>10932</v>
      </c>
      <c r="E51" s="52">
        <f t="shared" si="23"/>
        <v>1720</v>
      </c>
      <c r="F51" s="32">
        <f t="shared" si="23"/>
        <v>2995</v>
      </c>
      <c r="G51" s="53">
        <f t="shared" si="23"/>
        <v>4715</v>
      </c>
      <c r="H51" s="31">
        <f t="shared" si="23"/>
        <v>72</v>
      </c>
      <c r="I51" s="32">
        <f t="shared" si="23"/>
        <v>263</v>
      </c>
      <c r="J51" s="34">
        <f t="shared" si="23"/>
        <v>335</v>
      </c>
      <c r="K51" s="52">
        <f t="shared" si="23"/>
        <v>6004</v>
      </c>
      <c r="L51" s="32">
        <f t="shared" si="23"/>
        <v>9978</v>
      </c>
      <c r="M51" s="54">
        <f t="shared" si="23"/>
        <v>15982</v>
      </c>
      <c r="N51" s="50">
        <f t="shared" si="20"/>
        <v>41.379488905574398</v>
      </c>
      <c r="R51" s="48"/>
    </row>
    <row r="52" spans="1:18" ht="9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8" ht="15.75" customHeight="1" x14ac:dyDescent="0.2">
      <c r="A53" s="40" t="s">
        <v>47</v>
      </c>
      <c r="B53" s="43">
        <v>0</v>
      </c>
      <c r="C53" s="16">
        <v>0</v>
      </c>
      <c r="D53" s="42">
        <f t="shared" ref="D53:D63" si="24">SUM(B53:C53)</f>
        <v>0</v>
      </c>
      <c r="E53" s="41">
        <v>0</v>
      </c>
      <c r="F53" s="16">
        <v>0</v>
      </c>
      <c r="G53" s="42">
        <f t="shared" ref="G53:G63" si="25">SUM(E53:F53)</f>
        <v>0</v>
      </c>
      <c r="H53" s="41">
        <v>0</v>
      </c>
      <c r="I53" s="16">
        <v>0</v>
      </c>
      <c r="J53" s="44">
        <f t="shared" ref="J53:J63" si="26">SUM(H53:I53)</f>
        <v>0</v>
      </c>
      <c r="K53" s="41">
        <f>B53+E53+H53</f>
        <v>0</v>
      </c>
      <c r="L53" s="16">
        <f>C53+F53+I53</f>
        <v>0</v>
      </c>
      <c r="M53" s="45">
        <f t="shared" ref="M53:M63" si="27">SUM(K53:L53)</f>
        <v>0</v>
      </c>
      <c r="N53" s="46">
        <f t="shared" ref="N53:N64" si="28">(M53/$I$4)*100</f>
        <v>0</v>
      </c>
    </row>
    <row r="54" spans="1:18" ht="15.75" customHeight="1" x14ac:dyDescent="0.2">
      <c r="A54" s="55" t="s">
        <v>110</v>
      </c>
      <c r="B54" s="14">
        <v>189</v>
      </c>
      <c r="C54" s="11">
        <v>358</v>
      </c>
      <c r="D54" s="23">
        <f t="shared" si="24"/>
        <v>547</v>
      </c>
      <c r="E54" s="10">
        <v>0</v>
      </c>
      <c r="F54" s="11">
        <v>0</v>
      </c>
      <c r="G54" s="12">
        <f t="shared" si="25"/>
        <v>0</v>
      </c>
      <c r="H54" s="10">
        <v>5</v>
      </c>
      <c r="I54" s="11">
        <v>65</v>
      </c>
      <c r="J54" s="13">
        <f t="shared" si="26"/>
        <v>70</v>
      </c>
      <c r="K54" s="10">
        <f t="shared" ref="K54:K63" si="29">B54+E54+H54</f>
        <v>194</v>
      </c>
      <c r="L54" s="11">
        <f t="shared" ref="L54:L63" si="30">C54+F54+I54</f>
        <v>423</v>
      </c>
      <c r="M54" s="17">
        <f t="shared" si="27"/>
        <v>617</v>
      </c>
      <c r="N54" s="29">
        <f t="shared" si="28"/>
        <v>1.59749372135774</v>
      </c>
    </row>
    <row r="55" spans="1:18" ht="15.75" customHeight="1" x14ac:dyDescent="0.2">
      <c r="A55" s="55" t="s">
        <v>111</v>
      </c>
      <c r="B55" s="14">
        <v>0</v>
      </c>
      <c r="C55" s="11">
        <v>7</v>
      </c>
      <c r="D55" s="23">
        <f t="shared" ref="D55" si="31">SUM(B55:C55)</f>
        <v>7</v>
      </c>
      <c r="E55" s="10">
        <v>23</v>
      </c>
      <c r="F55" s="11">
        <v>38</v>
      </c>
      <c r="G55" s="12">
        <f t="shared" ref="G55" si="32">SUM(E55:F55)</f>
        <v>61</v>
      </c>
      <c r="H55" s="10">
        <v>0</v>
      </c>
      <c r="I55" s="11">
        <v>0</v>
      </c>
      <c r="J55" s="13">
        <f t="shared" ref="J55" si="33">SUM(H55:I55)</f>
        <v>0</v>
      </c>
      <c r="K55" s="10">
        <f t="shared" ref="K55" si="34">B55+E55+H55</f>
        <v>23</v>
      </c>
      <c r="L55" s="11">
        <f t="shared" ref="L55" si="35">C55+F55+I55</f>
        <v>45</v>
      </c>
      <c r="M55" s="17">
        <f t="shared" ref="M55" si="36">SUM(K55:L55)</f>
        <v>68</v>
      </c>
      <c r="N55" s="29">
        <f t="shared" ref="N55" si="37">(M55/$I$4)*100</f>
        <v>0.17606089635709293</v>
      </c>
    </row>
    <row r="56" spans="1:18" ht="15.75" customHeight="1" x14ac:dyDescent="0.2">
      <c r="A56" s="55" t="s">
        <v>135</v>
      </c>
      <c r="B56" s="14">
        <v>20</v>
      </c>
      <c r="C56" s="11">
        <v>35</v>
      </c>
      <c r="D56" s="23">
        <f t="shared" si="24"/>
        <v>55</v>
      </c>
      <c r="E56" s="10">
        <v>0</v>
      </c>
      <c r="F56" s="11">
        <v>0</v>
      </c>
      <c r="G56" s="23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20</v>
      </c>
      <c r="L56" s="11">
        <f t="shared" si="30"/>
        <v>35</v>
      </c>
      <c r="M56" s="26">
        <f t="shared" si="27"/>
        <v>55</v>
      </c>
      <c r="N56" s="29">
        <f t="shared" si="28"/>
        <v>0.14240219558294281</v>
      </c>
    </row>
    <row r="57" spans="1:18" ht="15.75" customHeight="1" x14ac:dyDescent="0.2">
      <c r="A57" s="55" t="s">
        <v>48</v>
      </c>
      <c r="B57" s="14">
        <v>0</v>
      </c>
      <c r="C57" s="11">
        <v>0</v>
      </c>
      <c r="D57" s="23">
        <f t="shared" si="24"/>
        <v>0</v>
      </c>
      <c r="E57" s="10">
        <v>0</v>
      </c>
      <c r="F57" s="11">
        <v>0</v>
      </c>
      <c r="G57" s="12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0</v>
      </c>
      <c r="L57" s="11">
        <f t="shared" si="30"/>
        <v>0</v>
      </c>
      <c r="M57" s="17">
        <f t="shared" si="27"/>
        <v>0</v>
      </c>
      <c r="N57" s="29">
        <f t="shared" si="28"/>
        <v>0</v>
      </c>
    </row>
    <row r="58" spans="1:18" ht="15.75" customHeight="1" x14ac:dyDescent="0.2">
      <c r="A58" s="47" t="s">
        <v>112</v>
      </c>
      <c r="B58" s="25">
        <v>54</v>
      </c>
      <c r="C58" s="22">
        <v>82</v>
      </c>
      <c r="D58" s="23">
        <f t="shared" si="24"/>
        <v>136</v>
      </c>
      <c r="E58" s="21">
        <v>0</v>
      </c>
      <c r="F58" s="22">
        <v>0</v>
      </c>
      <c r="G58" s="23">
        <f t="shared" si="25"/>
        <v>0</v>
      </c>
      <c r="H58" s="10">
        <v>0</v>
      </c>
      <c r="I58" s="11">
        <v>0</v>
      </c>
      <c r="J58" s="13">
        <f t="shared" si="26"/>
        <v>0</v>
      </c>
      <c r="K58" s="10">
        <f t="shared" si="29"/>
        <v>54</v>
      </c>
      <c r="L58" s="11">
        <f t="shared" si="30"/>
        <v>82</v>
      </c>
      <c r="M58" s="26">
        <f t="shared" si="27"/>
        <v>136</v>
      </c>
      <c r="N58" s="29">
        <f t="shared" si="28"/>
        <v>0.35212179271418587</v>
      </c>
    </row>
    <row r="59" spans="1:18" ht="15.75" customHeight="1" x14ac:dyDescent="0.2">
      <c r="A59" s="47" t="s">
        <v>113</v>
      </c>
      <c r="B59" s="25">
        <v>4</v>
      </c>
      <c r="C59" s="22">
        <v>12</v>
      </c>
      <c r="D59" s="23">
        <f t="shared" ref="D59" si="38">SUM(B59:C59)</f>
        <v>16</v>
      </c>
      <c r="E59" s="21">
        <v>0</v>
      </c>
      <c r="F59" s="22">
        <v>0</v>
      </c>
      <c r="G59" s="23">
        <f t="shared" ref="G59" si="39">SUM(E59:F59)</f>
        <v>0</v>
      </c>
      <c r="H59" s="10">
        <v>0</v>
      </c>
      <c r="I59" s="11">
        <v>0</v>
      </c>
      <c r="J59" s="13">
        <f t="shared" ref="J59" si="40">SUM(H59:I59)</f>
        <v>0</v>
      </c>
      <c r="K59" s="10">
        <f t="shared" ref="K59" si="41">B59+E59+H59</f>
        <v>4</v>
      </c>
      <c r="L59" s="11">
        <f t="shared" ref="L59" si="42">C59+F59+I59</f>
        <v>12</v>
      </c>
      <c r="M59" s="26">
        <f t="shared" ref="M59" si="43">SUM(K59:L59)</f>
        <v>16</v>
      </c>
      <c r="N59" s="29">
        <f t="shared" ref="N59" si="44">(M59/$I$4)*100</f>
        <v>4.1426093260492451E-2</v>
      </c>
    </row>
    <row r="60" spans="1:18" ht="15.75" customHeight="1" x14ac:dyDescent="0.2">
      <c r="A60" s="47" t="s">
        <v>136</v>
      </c>
      <c r="B60" s="25">
        <v>25</v>
      </c>
      <c r="C60" s="22">
        <v>44</v>
      </c>
      <c r="D60" s="23">
        <f t="shared" si="24"/>
        <v>69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25</v>
      </c>
      <c r="L60" s="11">
        <f t="shared" si="30"/>
        <v>44</v>
      </c>
      <c r="M60" s="26">
        <f t="shared" si="27"/>
        <v>69</v>
      </c>
      <c r="N60" s="29">
        <f t="shared" si="28"/>
        <v>0.17865002718587369</v>
      </c>
    </row>
    <row r="61" spans="1:18" ht="15.75" customHeight="1" x14ac:dyDescent="0.2">
      <c r="A61" s="47" t="s">
        <v>114</v>
      </c>
      <c r="B61" s="25">
        <v>339</v>
      </c>
      <c r="C61" s="22">
        <v>451</v>
      </c>
      <c r="D61" s="23">
        <f t="shared" si="24"/>
        <v>790</v>
      </c>
      <c r="E61" s="21">
        <v>0</v>
      </c>
      <c r="F61" s="22">
        <v>0</v>
      </c>
      <c r="G61" s="23">
        <f t="shared" si="25"/>
        <v>0</v>
      </c>
      <c r="H61" s="10">
        <v>0</v>
      </c>
      <c r="I61" s="11">
        <v>0</v>
      </c>
      <c r="J61" s="13">
        <f t="shared" si="26"/>
        <v>0</v>
      </c>
      <c r="K61" s="10">
        <f t="shared" si="29"/>
        <v>339</v>
      </c>
      <c r="L61" s="11">
        <f t="shared" si="30"/>
        <v>451</v>
      </c>
      <c r="M61" s="26">
        <f t="shared" si="27"/>
        <v>790</v>
      </c>
      <c r="N61" s="29">
        <f t="shared" si="28"/>
        <v>2.045413354736815</v>
      </c>
    </row>
    <row r="62" spans="1:18" ht="15.75" customHeight="1" x14ac:dyDescent="0.2">
      <c r="A62" s="47" t="s">
        <v>115</v>
      </c>
      <c r="B62" s="25">
        <v>7</v>
      </c>
      <c r="C62" s="22">
        <v>26</v>
      </c>
      <c r="D62" s="23">
        <f t="shared" ref="D62" si="45">SUM(B62:C62)</f>
        <v>33</v>
      </c>
      <c r="E62" s="21">
        <v>43</v>
      </c>
      <c r="F62" s="22">
        <v>124</v>
      </c>
      <c r="G62" s="23">
        <f t="shared" ref="G62" si="46">SUM(E62:F62)</f>
        <v>167</v>
      </c>
      <c r="H62" s="10">
        <v>13</v>
      </c>
      <c r="I62" s="11">
        <v>20</v>
      </c>
      <c r="J62" s="13">
        <f t="shared" ref="J62" si="47">SUM(H62:I62)</f>
        <v>33</v>
      </c>
      <c r="K62" s="10">
        <f t="shared" ref="K62" si="48">B62+E62+H62</f>
        <v>63</v>
      </c>
      <c r="L62" s="11">
        <f t="shared" ref="L62" si="49">C62+F62+I62</f>
        <v>170</v>
      </c>
      <c r="M62" s="26">
        <f t="shared" ref="M62" si="50">SUM(K62:L62)</f>
        <v>233</v>
      </c>
      <c r="N62" s="29">
        <f t="shared" ref="N62" si="51">(M62/$I$4)*100</f>
        <v>0.60326748310592138</v>
      </c>
    </row>
    <row r="63" spans="1:18" ht="15.75" customHeight="1" x14ac:dyDescent="0.2">
      <c r="A63" s="47" t="s">
        <v>137</v>
      </c>
      <c r="B63" s="25">
        <v>39</v>
      </c>
      <c r="C63" s="22">
        <v>98</v>
      </c>
      <c r="D63" s="23">
        <f t="shared" si="24"/>
        <v>137</v>
      </c>
      <c r="E63" s="21">
        <v>0</v>
      </c>
      <c r="F63" s="22">
        <v>0</v>
      </c>
      <c r="G63" s="23">
        <f t="shared" si="25"/>
        <v>0</v>
      </c>
      <c r="H63" s="10">
        <v>0</v>
      </c>
      <c r="I63" s="11">
        <v>0</v>
      </c>
      <c r="J63" s="13">
        <f t="shared" si="26"/>
        <v>0</v>
      </c>
      <c r="K63" s="10">
        <f t="shared" si="29"/>
        <v>39</v>
      </c>
      <c r="L63" s="11">
        <f t="shared" si="30"/>
        <v>98</v>
      </c>
      <c r="M63" s="26">
        <f t="shared" si="27"/>
        <v>137</v>
      </c>
      <c r="N63" s="29">
        <f t="shared" si="28"/>
        <v>0.35471092354296663</v>
      </c>
      <c r="P63" s="48"/>
      <c r="Q63" s="48"/>
    </row>
    <row r="64" spans="1:18" ht="17.100000000000001" customHeight="1" thickBot="1" x14ac:dyDescent="0.25">
      <c r="A64" s="49" t="s">
        <v>49</v>
      </c>
      <c r="B64" s="31">
        <f>SUM(B53:B63)</f>
        <v>677</v>
      </c>
      <c r="C64" s="32">
        <f t="shared" ref="C64:M64" si="52">SUM(C53:C63)</f>
        <v>1113</v>
      </c>
      <c r="D64" s="34">
        <f t="shared" si="52"/>
        <v>1790</v>
      </c>
      <c r="E64" s="31">
        <f t="shared" si="52"/>
        <v>66</v>
      </c>
      <c r="F64" s="32">
        <f t="shared" si="52"/>
        <v>162</v>
      </c>
      <c r="G64" s="33">
        <f t="shared" si="52"/>
        <v>228</v>
      </c>
      <c r="H64" s="31">
        <f t="shared" si="52"/>
        <v>18</v>
      </c>
      <c r="I64" s="32">
        <f t="shared" si="52"/>
        <v>85</v>
      </c>
      <c r="J64" s="34">
        <f t="shared" si="52"/>
        <v>103</v>
      </c>
      <c r="K64" s="31">
        <f t="shared" si="52"/>
        <v>761</v>
      </c>
      <c r="L64" s="32">
        <f t="shared" si="52"/>
        <v>1360</v>
      </c>
      <c r="M64" s="36">
        <f t="shared" si="52"/>
        <v>2121</v>
      </c>
      <c r="N64" s="50">
        <f t="shared" si="28"/>
        <v>5.4915464878440314</v>
      </c>
    </row>
    <row r="65" spans="1:26" ht="17.100000000000001" customHeight="1" thickBot="1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26" ht="17.100000000000001" customHeight="1" thickBot="1" x14ac:dyDescent="0.25">
      <c r="A66" s="56" t="s">
        <v>50</v>
      </c>
      <c r="B66" s="57">
        <f t="shared" ref="B66:J66" si="53">SUM(B26,B34,B51,B64)</f>
        <v>11931</v>
      </c>
      <c r="C66" s="58">
        <f t="shared" si="53"/>
        <v>14359</v>
      </c>
      <c r="D66" s="59">
        <f t="shared" si="53"/>
        <v>26290</v>
      </c>
      <c r="E66" s="57">
        <f t="shared" si="53"/>
        <v>5362</v>
      </c>
      <c r="F66" s="58">
        <f t="shared" si="53"/>
        <v>6533</v>
      </c>
      <c r="G66" s="59">
        <f t="shared" si="53"/>
        <v>11895</v>
      </c>
      <c r="H66" s="57">
        <f t="shared" si="53"/>
        <v>90</v>
      </c>
      <c r="I66" s="58">
        <f t="shared" si="53"/>
        <v>348</v>
      </c>
      <c r="J66" s="59">
        <f t="shared" si="53"/>
        <v>438</v>
      </c>
      <c r="K66" s="57">
        <f>E66+B66+H66</f>
        <v>17383</v>
      </c>
      <c r="L66" s="58">
        <f>F66+C66+I66</f>
        <v>21240</v>
      </c>
      <c r="M66" s="60">
        <f>L66+K66</f>
        <v>38623</v>
      </c>
      <c r="N66" s="61">
        <f>M66/$I$4*100</f>
        <v>100</v>
      </c>
      <c r="P66" s="48"/>
      <c r="Q66" s="48"/>
    </row>
    <row r="67" spans="1:26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26" s="1" customFormat="1" x14ac:dyDescent="0.2">
      <c r="A68" s="6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P68" s="2"/>
      <c r="Q68" s="2"/>
      <c r="R68" s="2"/>
      <c r="S68" s="2"/>
    </row>
    <row r="69" spans="1:26" s="1" customFormat="1" ht="13.5" thickBot="1" x14ac:dyDescent="0.25">
      <c r="A69" s="228" t="s">
        <v>52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129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s="1" customFormat="1" ht="15.75" customHeight="1" thickBot="1" x14ac:dyDescent="0.25">
      <c r="A70" s="185" t="s">
        <v>53</v>
      </c>
      <c r="B70" s="186"/>
      <c r="C70" s="86" t="s">
        <v>54</v>
      </c>
      <c r="D70" s="171">
        <f>M26+M28+M29+M31+M33+M36+M37+M50+M64</f>
        <v>28928</v>
      </c>
      <c r="E70" s="171"/>
      <c r="F70" s="89"/>
      <c r="G70" s="91" t="s">
        <v>55</v>
      </c>
      <c r="H70" s="67"/>
      <c r="I70" s="67"/>
      <c r="J70" s="238" t="s">
        <v>56</v>
      </c>
      <c r="K70" s="239"/>
      <c r="L70" s="240"/>
      <c r="M70" s="234" t="s">
        <v>57</v>
      </c>
      <c r="N70" s="235"/>
      <c r="O70" s="130"/>
      <c r="P70" s="88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s="1" customFormat="1" ht="15.75" customHeight="1" thickBot="1" x14ac:dyDescent="0.25">
      <c r="A71" s="168" t="s">
        <v>58</v>
      </c>
      <c r="B71" s="169"/>
      <c r="C71" s="87" t="s">
        <v>54</v>
      </c>
      <c r="D71" s="170">
        <f>(D70/M66)*100</f>
        <v>74.898376614970346</v>
      </c>
      <c r="E71" s="170"/>
      <c r="F71" s="90"/>
      <c r="G71" s="92" t="s">
        <v>59</v>
      </c>
      <c r="H71" s="68"/>
      <c r="I71" s="68"/>
      <c r="J71" s="241">
        <f>M26</f>
        <v>17332</v>
      </c>
      <c r="K71" s="171"/>
      <c r="L71" s="242"/>
      <c r="M71" s="236">
        <f>(J71/M66)*100</f>
        <v>44.874815524428449</v>
      </c>
      <c r="N71" s="237"/>
      <c r="O71" s="89"/>
      <c r="P71" s="95"/>
    </row>
    <row r="72" spans="1:26" s="1" customFormat="1" ht="15" customHeight="1" x14ac:dyDescent="0.2">
      <c r="A72" s="185" t="s">
        <v>60</v>
      </c>
      <c r="B72" s="186"/>
      <c r="C72" s="86" t="s">
        <v>54</v>
      </c>
      <c r="D72" s="171">
        <f>M66-D70</f>
        <v>9695</v>
      </c>
      <c r="E72" s="171"/>
      <c r="F72" s="89"/>
      <c r="G72" s="93" t="s">
        <v>61</v>
      </c>
      <c r="H72" s="69"/>
      <c r="I72" s="69"/>
      <c r="J72" s="147">
        <f>M34</f>
        <v>3188</v>
      </c>
      <c r="K72" s="148"/>
      <c r="L72" s="172"/>
      <c r="M72" s="165">
        <f>(J72/M66)*100</f>
        <v>8.2541490821531216</v>
      </c>
      <c r="N72" s="233"/>
      <c r="O72" s="89"/>
      <c r="P72" s="95"/>
    </row>
    <row r="73" spans="1:26" s="1" customFormat="1" ht="15.75" customHeight="1" thickBot="1" x14ac:dyDescent="0.25">
      <c r="A73" s="168" t="s">
        <v>62</v>
      </c>
      <c r="B73" s="169"/>
      <c r="C73" s="87" t="s">
        <v>54</v>
      </c>
      <c r="D73" s="170">
        <f>(D72/M66)*100</f>
        <v>25.101623385029647</v>
      </c>
      <c r="E73" s="170"/>
      <c r="F73" s="90"/>
      <c r="G73" s="93" t="s">
        <v>63</v>
      </c>
      <c r="H73" s="69"/>
      <c r="I73" s="69"/>
      <c r="J73" s="147">
        <f>M51</f>
        <v>15982</v>
      </c>
      <c r="K73" s="148"/>
      <c r="L73" s="172"/>
      <c r="M73" s="165">
        <f>(J73/M66)*100</f>
        <v>41.379488905574398</v>
      </c>
      <c r="N73" s="233"/>
      <c r="O73" s="89"/>
      <c r="P73" s="95"/>
    </row>
    <row r="74" spans="1:26" s="1" customFormat="1" ht="15.75" customHeight="1" thickBot="1" x14ac:dyDescent="0.25">
      <c r="A74" s="185" t="s">
        <v>64</v>
      </c>
      <c r="B74" s="186"/>
      <c r="C74" s="86" t="s">
        <v>54</v>
      </c>
      <c r="D74" s="171">
        <f>SUM(D70,D72)</f>
        <v>38623</v>
      </c>
      <c r="E74" s="171"/>
      <c r="F74" s="89"/>
      <c r="G74" s="94" t="s">
        <v>65</v>
      </c>
      <c r="H74" s="70"/>
      <c r="I74" s="70"/>
      <c r="J74" s="173">
        <f>M64</f>
        <v>2121</v>
      </c>
      <c r="K74" s="174"/>
      <c r="L74" s="175"/>
      <c r="M74" s="229">
        <f>(J74/M66)*100</f>
        <v>5.4915464878440314</v>
      </c>
      <c r="N74" s="230"/>
      <c r="O74" s="89"/>
      <c r="P74" s="95"/>
    </row>
    <row r="75" spans="1:26" s="1" customFormat="1" ht="15.75" customHeight="1" thickBot="1" x14ac:dyDescent="0.25">
      <c r="A75" s="168" t="s">
        <v>66</v>
      </c>
      <c r="B75" s="169"/>
      <c r="C75" s="87" t="s">
        <v>54</v>
      </c>
      <c r="D75" s="170">
        <f>D71+D73</f>
        <v>100</v>
      </c>
      <c r="E75" s="170"/>
      <c r="F75" s="90"/>
      <c r="G75" s="71" t="s">
        <v>67</v>
      </c>
      <c r="H75" s="72"/>
      <c r="I75" s="72"/>
      <c r="J75" s="176">
        <f>SUM(J71:L74)</f>
        <v>38623</v>
      </c>
      <c r="K75" s="177"/>
      <c r="L75" s="178"/>
      <c r="M75" s="231">
        <f>SUM(M71:N74)</f>
        <v>100</v>
      </c>
      <c r="N75" s="232"/>
      <c r="O75" s="89"/>
      <c r="P75" s="95"/>
    </row>
    <row r="76" spans="1:26" s="1" customFormat="1" ht="12" x14ac:dyDescent="0.2">
      <c r="A76" s="73" t="s">
        <v>25</v>
      </c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  <c r="M76" s="75"/>
      <c r="N76" s="74"/>
      <c r="O76" s="3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s="1" customFormat="1" thickBot="1" x14ac:dyDescent="0.25">
      <c r="A77" s="73"/>
      <c r="B77" s="73"/>
      <c r="C77" s="73"/>
      <c r="D77" s="74"/>
      <c r="E77" s="74"/>
      <c r="F77" s="74"/>
      <c r="G77" s="74"/>
      <c r="H77" s="74"/>
      <c r="I77" s="74"/>
      <c r="J77" s="74"/>
      <c r="K77" s="74"/>
      <c r="L77" s="75"/>
      <c r="M77" s="75"/>
      <c r="N77" s="74"/>
      <c r="O77" s="38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s="1" customFormat="1" ht="15" customHeight="1" x14ac:dyDescent="0.2">
      <c r="A78" s="179" t="s">
        <v>68</v>
      </c>
      <c r="B78" s="180"/>
      <c r="C78" s="102" t="s">
        <v>54</v>
      </c>
      <c r="D78" s="183">
        <f>M64</f>
        <v>2121</v>
      </c>
      <c r="E78" s="183"/>
      <c r="F78" s="99"/>
      <c r="G78" s="100"/>
      <c r="H78" s="100"/>
      <c r="I78" s="100"/>
      <c r="J78" s="96"/>
      <c r="K78" s="96"/>
      <c r="L78" s="96"/>
      <c r="M78" s="95"/>
      <c r="N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thickBot="1" x14ac:dyDescent="0.25">
      <c r="A79" s="181" t="s">
        <v>69</v>
      </c>
      <c r="B79" s="182"/>
      <c r="C79" s="103" t="s">
        <v>54</v>
      </c>
      <c r="D79" s="184">
        <f>(D78/M66)*100-1</f>
        <v>4.4915464878440314</v>
      </c>
      <c r="E79" s="184"/>
      <c r="F79" s="101"/>
      <c r="G79" s="76"/>
      <c r="H79" s="76"/>
      <c r="I79" s="76"/>
      <c r="J79" s="84"/>
      <c r="K79" s="84"/>
      <c r="L79" s="84"/>
      <c r="M79" s="98"/>
      <c r="N79" s="2"/>
    </row>
    <row r="80" spans="1:26" ht="15" customHeight="1" x14ac:dyDescent="0.2">
      <c r="A80" s="197" t="s">
        <v>70</v>
      </c>
      <c r="B80" s="198"/>
      <c r="C80" s="104" t="s">
        <v>54</v>
      </c>
      <c r="D80" s="199">
        <f>M26+M34</f>
        <v>20520</v>
      </c>
      <c r="E80" s="199"/>
      <c r="F80" s="99"/>
      <c r="G80" s="107" t="s">
        <v>71</v>
      </c>
      <c r="H80" s="77"/>
      <c r="I80" s="77"/>
      <c r="J80" s="77"/>
      <c r="K80" s="77"/>
      <c r="L80" s="77"/>
      <c r="M80" s="246">
        <f>(M26+M29+M31+M33+M50+M64)-M23</f>
        <v>20532</v>
      </c>
      <c r="N80" s="247"/>
      <c r="V80" s="84"/>
      <c r="W80" s="110"/>
      <c r="X80" s="110"/>
    </row>
    <row r="81" spans="1:26" ht="15" customHeight="1" x14ac:dyDescent="0.2">
      <c r="A81" s="181" t="s">
        <v>72</v>
      </c>
      <c r="B81" s="182"/>
      <c r="C81" s="105" t="s">
        <v>54</v>
      </c>
      <c r="D81" s="184">
        <f>(D80/M66)*100</f>
        <v>53.128964606581576</v>
      </c>
      <c r="E81" s="184"/>
      <c r="F81" s="101"/>
      <c r="G81" s="108" t="s">
        <v>73</v>
      </c>
      <c r="H81" s="78"/>
      <c r="I81" s="78"/>
      <c r="J81" s="78"/>
      <c r="K81" s="78"/>
      <c r="L81" s="78"/>
      <c r="M81" s="248">
        <f>M23+M28+M37</f>
        <v>7279</v>
      </c>
      <c r="N81" s="249"/>
      <c r="V81" s="84"/>
      <c r="W81" s="110"/>
      <c r="X81" s="110"/>
    </row>
    <row r="82" spans="1:26" ht="15.75" customHeight="1" thickBot="1" x14ac:dyDescent="0.25">
      <c r="A82" s="197" t="s">
        <v>74</v>
      </c>
      <c r="B82" s="198"/>
      <c r="C82" s="104" t="s">
        <v>54</v>
      </c>
      <c r="D82" s="199">
        <f>M51</f>
        <v>15982</v>
      </c>
      <c r="E82" s="199"/>
      <c r="F82" s="99"/>
      <c r="G82" s="109" t="s">
        <v>75</v>
      </c>
      <c r="H82" s="79"/>
      <c r="I82" s="79"/>
      <c r="J82" s="79"/>
      <c r="K82" s="79"/>
      <c r="L82" s="79"/>
      <c r="M82" s="250">
        <f>M36</f>
        <v>1117</v>
      </c>
      <c r="N82" s="251"/>
      <c r="V82" s="84"/>
      <c r="W82" s="111"/>
      <c r="X82" s="111"/>
    </row>
    <row r="83" spans="1:26" ht="15.75" customHeight="1" thickBot="1" x14ac:dyDescent="0.25">
      <c r="A83" s="243" t="s">
        <v>76</v>
      </c>
      <c r="B83" s="244"/>
      <c r="C83" s="106" t="s">
        <v>54</v>
      </c>
      <c r="D83" s="245">
        <f>(D82/M66)*100</f>
        <v>41.379488905574398</v>
      </c>
      <c r="E83" s="245"/>
      <c r="F83" s="101"/>
      <c r="G83" s="76"/>
      <c r="H83" s="76"/>
      <c r="I83" s="76"/>
      <c r="J83" s="84"/>
      <c r="K83" s="84"/>
      <c r="L83" s="84"/>
      <c r="M83" s="98"/>
      <c r="N83" s="74"/>
      <c r="O83" s="39"/>
      <c r="P83" s="74"/>
      <c r="Q83" s="74"/>
      <c r="R83" s="74"/>
      <c r="S83" s="74"/>
      <c r="T83" s="74"/>
      <c r="U83" s="74"/>
      <c r="V83" s="74"/>
      <c r="W83" s="74"/>
      <c r="X83" s="74"/>
      <c r="Y83" s="80"/>
      <c r="Z83" s="74"/>
    </row>
    <row r="84" spans="1:26" ht="13.5" thickBo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131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74"/>
    </row>
    <row r="85" spans="1:26" ht="15" customHeight="1" x14ac:dyDescent="0.2">
      <c r="A85" s="112" t="s">
        <v>77</v>
      </c>
      <c r="B85" s="113"/>
      <c r="C85" s="187" t="s">
        <v>78</v>
      </c>
      <c r="D85" s="188"/>
      <c r="E85" s="190" t="s">
        <v>79</v>
      </c>
      <c r="F85" s="191"/>
      <c r="G85" s="201" t="s">
        <v>80</v>
      </c>
      <c r="H85" s="201"/>
      <c r="I85" s="201"/>
      <c r="J85" s="200" t="s">
        <v>81</v>
      </c>
      <c r="K85" s="200"/>
      <c r="L85" s="187" t="s">
        <v>67</v>
      </c>
      <c r="M85" s="188"/>
      <c r="N85" s="189"/>
      <c r="O85" s="96"/>
      <c r="P85" s="84"/>
      <c r="Q85" s="84"/>
      <c r="R85" s="117"/>
      <c r="S85" s="117"/>
      <c r="T85" s="84"/>
      <c r="U85" s="118"/>
      <c r="V85" s="118"/>
      <c r="W85" s="118"/>
      <c r="X85" s="118"/>
      <c r="Y85" s="84"/>
    </row>
    <row r="86" spans="1:26" x14ac:dyDescent="0.2">
      <c r="A86" s="20" t="s">
        <v>59</v>
      </c>
      <c r="B86" s="114"/>
      <c r="C86" s="147">
        <f>K26</f>
        <v>8946</v>
      </c>
      <c r="D86" s="148"/>
      <c r="E86" s="165">
        <f>(C86/L86)*100</f>
        <v>51.615508885298865</v>
      </c>
      <c r="F86" s="166"/>
      <c r="G86" s="192">
        <f>L26</f>
        <v>8386</v>
      </c>
      <c r="H86" s="192"/>
      <c r="I86" s="192"/>
      <c r="J86" s="167">
        <f>(G86/L86*100)</f>
        <v>48.384491114701135</v>
      </c>
      <c r="K86" s="167"/>
      <c r="L86" s="147">
        <f>G86+C86</f>
        <v>17332</v>
      </c>
      <c r="M86" s="148"/>
      <c r="N86" s="149"/>
      <c r="O86" s="96"/>
      <c r="P86" s="84"/>
      <c r="Q86" s="84"/>
      <c r="R86" s="119"/>
      <c r="S86" s="119"/>
      <c r="T86" s="84"/>
      <c r="U86" s="120"/>
      <c r="V86" s="120"/>
      <c r="W86" s="120"/>
      <c r="X86" s="120"/>
      <c r="Y86" s="84"/>
    </row>
    <row r="87" spans="1:26" x14ac:dyDescent="0.2">
      <c r="A87" s="20" t="s">
        <v>61</v>
      </c>
      <c r="B87" s="114"/>
      <c r="C87" s="147">
        <f>K34</f>
        <v>1672</v>
      </c>
      <c r="D87" s="148"/>
      <c r="E87" s="165">
        <f t="shared" ref="E87:E89" si="54">(C87/L87)*100</f>
        <v>52.446675031367626</v>
      </c>
      <c r="F87" s="166"/>
      <c r="G87" s="192">
        <f>L34</f>
        <v>1516</v>
      </c>
      <c r="H87" s="192"/>
      <c r="I87" s="192"/>
      <c r="J87" s="167">
        <f t="shared" ref="J87:J89" si="55">(G87/L87*100)</f>
        <v>47.553324968632374</v>
      </c>
      <c r="K87" s="167"/>
      <c r="L87" s="147">
        <f>G87+C87</f>
        <v>3188</v>
      </c>
      <c r="M87" s="148"/>
      <c r="N87" s="149"/>
      <c r="O87" s="96"/>
      <c r="P87" s="84"/>
      <c r="Q87" s="84"/>
      <c r="R87" s="119"/>
      <c r="S87" s="119"/>
      <c r="T87" s="84"/>
      <c r="U87" s="120"/>
      <c r="V87" s="120"/>
      <c r="W87" s="120"/>
      <c r="X87" s="120"/>
      <c r="Y87" s="84"/>
    </row>
    <row r="88" spans="1:26" x14ac:dyDescent="0.2">
      <c r="A88" s="20" t="s">
        <v>63</v>
      </c>
      <c r="B88" s="114"/>
      <c r="C88" s="147">
        <f>K51</f>
        <v>6004</v>
      </c>
      <c r="D88" s="148"/>
      <c r="E88" s="165">
        <f t="shared" si="54"/>
        <v>37.567263171067452</v>
      </c>
      <c r="F88" s="166"/>
      <c r="G88" s="192">
        <f>L51</f>
        <v>9978</v>
      </c>
      <c r="H88" s="192"/>
      <c r="I88" s="192"/>
      <c r="J88" s="167">
        <f t="shared" si="55"/>
        <v>62.432736828932548</v>
      </c>
      <c r="K88" s="167"/>
      <c r="L88" s="147">
        <f>G88+C88</f>
        <v>15982</v>
      </c>
      <c r="M88" s="148"/>
      <c r="N88" s="149"/>
      <c r="O88" s="96"/>
      <c r="P88" s="84"/>
      <c r="Q88" s="84"/>
      <c r="R88" s="119"/>
      <c r="S88" s="119"/>
      <c r="T88" s="84"/>
      <c r="U88" s="120"/>
      <c r="V88" s="120"/>
      <c r="W88" s="120"/>
      <c r="X88" s="120"/>
      <c r="Y88" s="84"/>
    </row>
    <row r="89" spans="1:26" x14ac:dyDescent="0.2">
      <c r="A89" s="20" t="s">
        <v>65</v>
      </c>
      <c r="B89" s="114"/>
      <c r="C89" s="147">
        <f>K64</f>
        <v>761</v>
      </c>
      <c r="D89" s="148"/>
      <c r="E89" s="165">
        <f t="shared" si="54"/>
        <v>35.87930221593588</v>
      </c>
      <c r="F89" s="166"/>
      <c r="G89" s="192">
        <f>L64</f>
        <v>1360</v>
      </c>
      <c r="H89" s="192"/>
      <c r="I89" s="192"/>
      <c r="J89" s="167">
        <f t="shared" si="55"/>
        <v>64.12069778406412</v>
      </c>
      <c r="K89" s="167"/>
      <c r="L89" s="147">
        <f>G89+C89</f>
        <v>2121</v>
      </c>
      <c r="M89" s="148"/>
      <c r="N89" s="149"/>
      <c r="O89" s="96"/>
      <c r="P89" s="84"/>
      <c r="Q89" s="84"/>
      <c r="R89" s="119"/>
      <c r="S89" s="119"/>
      <c r="T89" s="84"/>
      <c r="U89" s="120"/>
      <c r="V89" s="120"/>
      <c r="W89" s="120"/>
      <c r="X89" s="120"/>
      <c r="Y89" s="84"/>
    </row>
    <row r="90" spans="1:26" ht="15.75" customHeight="1" thickBot="1" x14ac:dyDescent="0.25">
      <c r="A90" s="30" t="s">
        <v>67</v>
      </c>
      <c r="B90" s="115"/>
      <c r="C90" s="150">
        <f>C89+C88+C87+C86</f>
        <v>17383</v>
      </c>
      <c r="D90" s="151"/>
      <c r="E90" s="157">
        <f>(C90/L90*100)</f>
        <v>45.006861196696271</v>
      </c>
      <c r="F90" s="158"/>
      <c r="G90" s="160">
        <f>G89+G88+G87+G86</f>
        <v>21240</v>
      </c>
      <c r="H90" s="160"/>
      <c r="I90" s="160"/>
      <c r="J90" s="159">
        <f>(G90/L90*100)</f>
        <v>54.993138803303729</v>
      </c>
      <c r="K90" s="159"/>
      <c r="L90" s="150">
        <f>C90+G90</f>
        <v>38623</v>
      </c>
      <c r="M90" s="151"/>
      <c r="N90" s="152"/>
      <c r="O90" s="96"/>
      <c r="P90" s="84"/>
      <c r="Q90" s="84"/>
      <c r="R90" s="121"/>
      <c r="S90" s="121"/>
      <c r="T90" s="84"/>
      <c r="U90" s="120"/>
      <c r="V90" s="120"/>
      <c r="W90" s="120"/>
      <c r="X90" s="120"/>
      <c r="Y90" s="84"/>
    </row>
    <row r="91" spans="1:26" x14ac:dyDescent="0.2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3"/>
      <c r="O91" s="132"/>
      <c r="P91" s="82"/>
      <c r="Q91" s="82"/>
      <c r="R91" s="82"/>
      <c r="S91" s="82"/>
      <c r="T91" s="83"/>
      <c r="U91" s="83"/>
      <c r="V91" s="83"/>
      <c r="W91" s="83"/>
      <c r="X91" s="83"/>
      <c r="Y91" s="82"/>
      <c r="Z91" s="82"/>
    </row>
    <row r="92" spans="1:26" ht="13.5" thickBot="1" x14ac:dyDescent="0.25">
      <c r="A92" s="155" t="s">
        <v>82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6"/>
      <c r="L92" s="156"/>
      <c r="M92" s="156"/>
      <c r="N92" s="155"/>
      <c r="O92" s="129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ht="12.75" customHeight="1" x14ac:dyDescent="0.2">
      <c r="A93" s="153" t="s">
        <v>83</v>
      </c>
      <c r="B93" s="161" t="s">
        <v>84</v>
      </c>
      <c r="C93" s="162"/>
      <c r="D93" s="162"/>
      <c r="E93" s="161" t="s">
        <v>85</v>
      </c>
      <c r="F93" s="162"/>
      <c r="G93" s="162"/>
      <c r="H93" s="161" t="s">
        <v>86</v>
      </c>
      <c r="I93" s="162"/>
      <c r="J93" s="162"/>
      <c r="K93" s="161" t="s">
        <v>87</v>
      </c>
      <c r="L93" s="162"/>
      <c r="M93" s="195"/>
      <c r="N93" s="193" t="s">
        <v>88</v>
      </c>
      <c r="O93" s="96"/>
      <c r="P93" s="122"/>
      <c r="Q93" s="122"/>
      <c r="R93" s="84"/>
      <c r="S93" s="122"/>
      <c r="T93" s="122"/>
      <c r="U93" s="84"/>
      <c r="V93" s="84"/>
      <c r="W93" s="84"/>
      <c r="X93" s="84"/>
      <c r="Y93" s="84"/>
      <c r="Z93" s="84"/>
    </row>
    <row r="94" spans="1:26" ht="15.75" customHeight="1" x14ac:dyDescent="0.2">
      <c r="A94" s="154"/>
      <c r="B94" s="163"/>
      <c r="C94" s="164"/>
      <c r="D94" s="164"/>
      <c r="E94" s="163"/>
      <c r="F94" s="164"/>
      <c r="G94" s="164"/>
      <c r="H94" s="163"/>
      <c r="I94" s="164"/>
      <c r="J94" s="164"/>
      <c r="K94" s="163"/>
      <c r="L94" s="164"/>
      <c r="M94" s="196"/>
      <c r="N94" s="194"/>
      <c r="O94" s="96"/>
      <c r="P94" s="122"/>
      <c r="Q94" s="122"/>
      <c r="R94" s="84"/>
      <c r="S94" s="122"/>
      <c r="T94" s="122"/>
      <c r="U94" s="84"/>
      <c r="V94" s="84"/>
      <c r="W94" s="84"/>
      <c r="X94" s="84"/>
      <c r="Y94" s="84"/>
      <c r="Z94" s="84"/>
    </row>
    <row r="95" spans="1:26" x14ac:dyDescent="0.2">
      <c r="A95" s="126" t="s">
        <v>89</v>
      </c>
      <c r="B95" s="145">
        <v>315</v>
      </c>
      <c r="C95" s="146"/>
      <c r="D95" s="146"/>
      <c r="E95" s="145">
        <v>191</v>
      </c>
      <c r="F95" s="146"/>
      <c r="G95" s="146"/>
      <c r="H95" s="145"/>
      <c r="I95" s="146"/>
      <c r="J95" s="146"/>
      <c r="K95" s="136"/>
      <c r="L95" s="137"/>
      <c r="M95" s="138"/>
      <c r="N95" s="140">
        <f t="shared" ref="N95:N116" si="56">SUM(B95:L95)</f>
        <v>506</v>
      </c>
      <c r="O95" s="96"/>
      <c r="P95" s="88"/>
      <c r="Q95" s="88"/>
      <c r="R95" s="84"/>
      <c r="S95" s="88"/>
      <c r="T95" s="88"/>
      <c r="U95" s="84"/>
      <c r="V95" s="84"/>
      <c r="W95" s="84"/>
      <c r="X95" s="84"/>
      <c r="Y95" s="84"/>
      <c r="Z95" s="84"/>
    </row>
    <row r="96" spans="1:26" x14ac:dyDescent="0.2">
      <c r="A96" s="126" t="s">
        <v>90</v>
      </c>
      <c r="B96" s="145">
        <v>329</v>
      </c>
      <c r="C96" s="146"/>
      <c r="D96" s="146"/>
      <c r="E96" s="145">
        <v>182</v>
      </c>
      <c r="F96" s="146"/>
      <c r="G96" s="146"/>
      <c r="H96" s="145"/>
      <c r="I96" s="146"/>
      <c r="J96" s="146"/>
      <c r="K96" s="134"/>
      <c r="L96" s="135"/>
      <c r="M96" s="114"/>
      <c r="N96" s="140">
        <f t="shared" si="56"/>
        <v>511</v>
      </c>
      <c r="O96" s="96"/>
      <c r="P96" s="88"/>
      <c r="Q96" s="88"/>
      <c r="R96" s="84"/>
      <c r="S96" s="88"/>
      <c r="T96" s="88"/>
      <c r="U96" s="84"/>
      <c r="V96" s="84"/>
      <c r="W96" s="84"/>
      <c r="X96" s="84"/>
      <c r="Y96" s="84"/>
      <c r="Z96" s="84"/>
    </row>
    <row r="97" spans="1:26" x14ac:dyDescent="0.2">
      <c r="A97" s="126" t="s">
        <v>91</v>
      </c>
      <c r="B97" s="145">
        <v>548</v>
      </c>
      <c r="C97" s="146"/>
      <c r="D97" s="146"/>
      <c r="E97" s="145">
        <v>191</v>
      </c>
      <c r="F97" s="146"/>
      <c r="G97" s="146"/>
      <c r="H97" s="145">
        <v>26</v>
      </c>
      <c r="I97" s="146"/>
      <c r="J97" s="146"/>
      <c r="K97" s="134"/>
      <c r="L97" s="135"/>
      <c r="M97" s="114"/>
      <c r="N97" s="140">
        <f t="shared" si="56"/>
        <v>765</v>
      </c>
      <c r="O97" s="96"/>
      <c r="P97" s="88"/>
      <c r="Q97" s="88"/>
      <c r="R97" s="84"/>
      <c r="S97" s="88"/>
      <c r="T97" s="88"/>
      <c r="U97" s="84"/>
      <c r="V97" s="84"/>
      <c r="W97" s="84"/>
      <c r="X97" s="84"/>
      <c r="Y97" s="84"/>
      <c r="Z97" s="84"/>
    </row>
    <row r="98" spans="1:26" x14ac:dyDescent="0.2">
      <c r="A98" s="126" t="s">
        <v>92</v>
      </c>
      <c r="B98" s="145">
        <v>1215</v>
      </c>
      <c r="C98" s="146"/>
      <c r="D98" s="146"/>
      <c r="E98" s="145">
        <v>187</v>
      </c>
      <c r="F98" s="146"/>
      <c r="G98" s="146"/>
      <c r="H98" s="145">
        <v>50</v>
      </c>
      <c r="I98" s="146"/>
      <c r="J98" s="146"/>
      <c r="K98" s="134"/>
      <c r="L98" s="135"/>
      <c r="M98" s="114"/>
      <c r="N98" s="140">
        <f t="shared" si="56"/>
        <v>1452</v>
      </c>
      <c r="O98" s="96"/>
      <c r="P98" s="88"/>
      <c r="Q98" s="88"/>
      <c r="R98" s="84"/>
      <c r="S98" s="88"/>
      <c r="T98" s="88"/>
      <c r="U98" s="84"/>
      <c r="V98" s="84"/>
      <c r="W98" s="84"/>
      <c r="X98" s="84"/>
      <c r="Y98" s="84"/>
      <c r="Z98" s="84"/>
    </row>
    <row r="99" spans="1:26" x14ac:dyDescent="0.2">
      <c r="A99" s="126" t="s">
        <v>93</v>
      </c>
      <c r="B99" s="145">
        <v>2074</v>
      </c>
      <c r="C99" s="146"/>
      <c r="D99" s="146"/>
      <c r="E99" s="145">
        <v>489</v>
      </c>
      <c r="F99" s="146"/>
      <c r="G99" s="146"/>
      <c r="H99" s="145">
        <v>44</v>
      </c>
      <c r="I99" s="146"/>
      <c r="J99" s="146"/>
      <c r="K99" s="134"/>
      <c r="L99" s="135"/>
      <c r="M99" s="114"/>
      <c r="N99" s="140">
        <f t="shared" si="56"/>
        <v>2607</v>
      </c>
      <c r="O99" s="96"/>
      <c r="P99" s="88"/>
      <c r="Q99" s="88"/>
      <c r="R99" s="84"/>
      <c r="S99" s="88"/>
      <c r="T99" s="88"/>
      <c r="U99" s="84"/>
      <c r="V99" s="84"/>
      <c r="W99" s="84"/>
      <c r="X99" s="84"/>
      <c r="Y99" s="84"/>
      <c r="Z99" s="84"/>
    </row>
    <row r="100" spans="1:26" x14ac:dyDescent="0.2">
      <c r="A100" s="126" t="s">
        <v>94</v>
      </c>
      <c r="B100" s="145">
        <v>2236</v>
      </c>
      <c r="C100" s="146"/>
      <c r="D100" s="146"/>
      <c r="E100" s="145">
        <v>562</v>
      </c>
      <c r="F100" s="146"/>
      <c r="G100" s="146"/>
      <c r="H100" s="145">
        <v>23</v>
      </c>
      <c r="I100" s="146"/>
      <c r="J100" s="146"/>
      <c r="K100" s="145">
        <v>4</v>
      </c>
      <c r="L100" s="146"/>
      <c r="M100" s="254"/>
      <c r="N100" s="140">
        <f t="shared" si="56"/>
        <v>2825</v>
      </c>
      <c r="O100" s="96"/>
      <c r="P100" s="88"/>
      <c r="Q100" s="88"/>
      <c r="R100" s="84"/>
      <c r="S100" s="88"/>
      <c r="T100" s="88"/>
      <c r="U100" s="84"/>
      <c r="V100" s="84"/>
      <c r="W100" s="84"/>
      <c r="X100" s="84"/>
      <c r="Y100" s="84"/>
      <c r="Z100" s="84"/>
    </row>
    <row r="101" spans="1:26" x14ac:dyDescent="0.2">
      <c r="A101" s="126" t="s">
        <v>95</v>
      </c>
      <c r="B101" s="145">
        <v>2171</v>
      </c>
      <c r="C101" s="146"/>
      <c r="D101" s="146"/>
      <c r="E101" s="145">
        <v>738</v>
      </c>
      <c r="F101" s="146"/>
      <c r="G101" s="146"/>
      <c r="H101" s="145">
        <v>34</v>
      </c>
      <c r="I101" s="146"/>
      <c r="J101" s="146"/>
      <c r="K101" s="145">
        <v>2</v>
      </c>
      <c r="L101" s="146"/>
      <c r="M101" s="254"/>
      <c r="N101" s="140">
        <f t="shared" si="56"/>
        <v>2945</v>
      </c>
      <c r="O101" s="96"/>
      <c r="P101" s="88"/>
      <c r="Q101" s="88"/>
      <c r="R101" s="84"/>
      <c r="S101" s="88"/>
      <c r="T101" s="88"/>
      <c r="U101" s="84"/>
      <c r="V101" s="84"/>
      <c r="W101" s="84"/>
      <c r="X101" s="84"/>
      <c r="Y101" s="84"/>
      <c r="Z101" s="84"/>
    </row>
    <row r="102" spans="1:26" x14ac:dyDescent="0.2">
      <c r="A102" s="126" t="s">
        <v>96</v>
      </c>
      <c r="B102" s="145">
        <v>3044</v>
      </c>
      <c r="C102" s="146"/>
      <c r="D102" s="146"/>
      <c r="E102" s="145">
        <v>1014</v>
      </c>
      <c r="F102" s="146"/>
      <c r="G102" s="146"/>
      <c r="H102" s="145">
        <v>45</v>
      </c>
      <c r="I102" s="146"/>
      <c r="J102" s="146"/>
      <c r="K102" s="145">
        <v>7</v>
      </c>
      <c r="L102" s="146"/>
      <c r="M102" s="254"/>
      <c r="N102" s="140">
        <f t="shared" si="56"/>
        <v>4110</v>
      </c>
      <c r="O102" s="96"/>
      <c r="P102" s="88"/>
      <c r="Q102" s="88"/>
      <c r="R102" s="84"/>
      <c r="S102" s="88"/>
      <c r="T102" s="88"/>
      <c r="U102" s="84"/>
      <c r="V102" s="84"/>
      <c r="W102" s="84"/>
      <c r="X102" s="84"/>
      <c r="Y102" s="84"/>
      <c r="Z102" s="84"/>
    </row>
    <row r="103" spans="1:26" x14ac:dyDescent="0.2">
      <c r="A103" s="126" t="s">
        <v>97</v>
      </c>
      <c r="B103" s="145">
        <v>2441</v>
      </c>
      <c r="C103" s="146"/>
      <c r="D103" s="146"/>
      <c r="E103" s="145">
        <v>1236</v>
      </c>
      <c r="F103" s="146"/>
      <c r="G103" s="146"/>
      <c r="H103" s="145">
        <v>59</v>
      </c>
      <c r="I103" s="146"/>
      <c r="J103" s="146"/>
      <c r="K103" s="145">
        <v>5</v>
      </c>
      <c r="L103" s="146"/>
      <c r="M103" s="254"/>
      <c r="N103" s="140">
        <f t="shared" si="56"/>
        <v>3741</v>
      </c>
      <c r="O103" s="96"/>
      <c r="P103" s="88"/>
      <c r="Q103" s="88"/>
      <c r="R103" s="84"/>
      <c r="S103" s="88"/>
      <c r="T103" s="88"/>
      <c r="U103" s="84"/>
      <c r="V103" s="84"/>
      <c r="W103" s="84"/>
      <c r="X103" s="84"/>
      <c r="Y103" s="84"/>
      <c r="Z103" s="84"/>
    </row>
    <row r="104" spans="1:26" x14ac:dyDescent="0.2">
      <c r="A104" s="126" t="s">
        <v>98</v>
      </c>
      <c r="B104" s="145">
        <v>3186</v>
      </c>
      <c r="C104" s="146"/>
      <c r="D104" s="146"/>
      <c r="E104" s="145">
        <v>1517</v>
      </c>
      <c r="F104" s="146"/>
      <c r="G104" s="146"/>
      <c r="H104" s="145">
        <v>61</v>
      </c>
      <c r="I104" s="146"/>
      <c r="J104" s="146"/>
      <c r="K104" s="145">
        <v>4</v>
      </c>
      <c r="L104" s="146"/>
      <c r="M104" s="254"/>
      <c r="N104" s="140">
        <f t="shared" si="56"/>
        <v>4768</v>
      </c>
      <c r="O104" s="96"/>
      <c r="P104" s="88"/>
      <c r="Q104" s="88"/>
      <c r="R104" s="84"/>
      <c r="S104" s="88"/>
      <c r="T104" s="88"/>
      <c r="U104" s="84"/>
      <c r="V104" s="84"/>
      <c r="W104" s="84"/>
      <c r="X104" s="84"/>
      <c r="Y104" s="84"/>
      <c r="Z104" s="84"/>
    </row>
    <row r="105" spans="1:26" x14ac:dyDescent="0.2">
      <c r="A105" s="126" t="s">
        <v>99</v>
      </c>
      <c r="B105" s="145">
        <v>4579</v>
      </c>
      <c r="C105" s="146"/>
      <c r="D105" s="146"/>
      <c r="E105" s="145">
        <v>1454</v>
      </c>
      <c r="F105" s="146"/>
      <c r="G105" s="146"/>
      <c r="H105" s="145">
        <v>245</v>
      </c>
      <c r="I105" s="146"/>
      <c r="J105" s="146"/>
      <c r="K105" s="145">
        <v>8</v>
      </c>
      <c r="L105" s="146"/>
      <c r="M105" s="254"/>
      <c r="N105" s="140">
        <f t="shared" si="56"/>
        <v>6286</v>
      </c>
      <c r="O105" s="96"/>
      <c r="P105" s="88"/>
      <c r="Q105" s="88"/>
      <c r="R105" s="84"/>
      <c r="S105" s="88"/>
      <c r="T105" s="88"/>
      <c r="U105" s="84"/>
      <c r="V105" s="84"/>
      <c r="W105" s="84"/>
      <c r="X105" s="84"/>
      <c r="Y105" s="84"/>
      <c r="Z105" s="84"/>
    </row>
    <row r="106" spans="1:26" x14ac:dyDescent="0.2">
      <c r="A106" s="126" t="s">
        <v>100</v>
      </c>
      <c r="B106" s="145">
        <v>2683</v>
      </c>
      <c r="C106" s="146"/>
      <c r="D106" s="146"/>
      <c r="E106" s="145">
        <v>1682</v>
      </c>
      <c r="F106" s="146"/>
      <c r="G106" s="146"/>
      <c r="H106" s="145">
        <v>341</v>
      </c>
      <c r="I106" s="146"/>
      <c r="J106" s="146"/>
      <c r="K106" s="145">
        <v>3</v>
      </c>
      <c r="L106" s="146"/>
      <c r="M106" s="254"/>
      <c r="N106" s="140">
        <f t="shared" si="56"/>
        <v>4709</v>
      </c>
      <c r="O106" s="96"/>
      <c r="P106" s="88"/>
      <c r="Q106" s="88"/>
      <c r="R106" s="84"/>
      <c r="S106" s="88"/>
      <c r="T106" s="88"/>
      <c r="U106" s="84"/>
      <c r="V106" s="84"/>
      <c r="W106" s="84"/>
      <c r="X106" s="84"/>
      <c r="Y106" s="84"/>
      <c r="Z106" s="84"/>
    </row>
    <row r="107" spans="1:26" x14ac:dyDescent="0.2">
      <c r="A107" s="126" t="s">
        <v>101</v>
      </c>
      <c r="B107" s="145">
        <v>2585</v>
      </c>
      <c r="C107" s="146"/>
      <c r="D107" s="146"/>
      <c r="E107" s="145">
        <v>2083</v>
      </c>
      <c r="F107" s="146"/>
      <c r="G107" s="146"/>
      <c r="H107" s="145">
        <v>374</v>
      </c>
      <c r="I107" s="146"/>
      <c r="J107" s="146"/>
      <c r="K107" s="145">
        <v>3</v>
      </c>
      <c r="L107" s="146"/>
      <c r="M107" s="254"/>
      <c r="N107" s="140">
        <f t="shared" si="56"/>
        <v>5045</v>
      </c>
      <c r="O107" s="96"/>
      <c r="P107" s="88"/>
      <c r="Q107" s="88"/>
      <c r="R107" s="84"/>
      <c r="S107" s="88"/>
      <c r="T107" s="88"/>
      <c r="U107" s="84"/>
      <c r="V107" s="84"/>
      <c r="W107" s="84"/>
      <c r="X107" s="84"/>
      <c r="Y107" s="84"/>
      <c r="Z107" s="84"/>
    </row>
    <row r="108" spans="1:26" x14ac:dyDescent="0.2">
      <c r="A108" s="126" t="s">
        <v>102</v>
      </c>
      <c r="B108" s="145">
        <v>3769</v>
      </c>
      <c r="C108" s="146"/>
      <c r="D108" s="146"/>
      <c r="E108" s="145">
        <v>2260</v>
      </c>
      <c r="F108" s="146"/>
      <c r="G108" s="146"/>
      <c r="H108" s="145">
        <v>465</v>
      </c>
      <c r="I108" s="146"/>
      <c r="J108" s="146"/>
      <c r="K108" s="145">
        <v>5</v>
      </c>
      <c r="L108" s="146"/>
      <c r="M108" s="254"/>
      <c r="N108" s="140">
        <f t="shared" si="56"/>
        <v>6499</v>
      </c>
      <c r="O108" s="96"/>
      <c r="P108" s="88"/>
      <c r="Q108" s="88"/>
      <c r="R108" s="84"/>
      <c r="S108" s="88"/>
      <c r="T108" s="88"/>
      <c r="U108" s="84"/>
      <c r="V108" s="84"/>
      <c r="W108" s="84"/>
      <c r="X108" s="84"/>
      <c r="Y108" s="84"/>
      <c r="Z108" s="84"/>
    </row>
    <row r="109" spans="1:26" x14ac:dyDescent="0.2">
      <c r="A109" s="126" t="s">
        <v>103</v>
      </c>
      <c r="B109" s="145">
        <v>4583</v>
      </c>
      <c r="C109" s="146"/>
      <c r="D109" s="146"/>
      <c r="E109" s="145">
        <v>2614</v>
      </c>
      <c r="F109" s="146"/>
      <c r="G109" s="146"/>
      <c r="H109" s="145">
        <v>582</v>
      </c>
      <c r="I109" s="146"/>
      <c r="J109" s="146"/>
      <c r="K109" s="145">
        <v>17</v>
      </c>
      <c r="L109" s="146"/>
      <c r="M109" s="254"/>
      <c r="N109" s="140">
        <f t="shared" si="56"/>
        <v>7796</v>
      </c>
      <c r="O109" s="96"/>
      <c r="P109" s="88"/>
      <c r="Q109" s="88"/>
      <c r="R109" s="84"/>
      <c r="S109" s="88"/>
      <c r="T109" s="88"/>
      <c r="U109" s="84"/>
      <c r="V109" s="84"/>
      <c r="W109" s="84"/>
      <c r="X109" s="84"/>
      <c r="Y109" s="84"/>
      <c r="Z109" s="84"/>
    </row>
    <row r="110" spans="1:26" x14ac:dyDescent="0.2">
      <c r="A110" s="126" t="s">
        <v>104</v>
      </c>
      <c r="B110" s="145">
        <v>4302</v>
      </c>
      <c r="C110" s="146"/>
      <c r="D110" s="146"/>
      <c r="E110" s="145">
        <v>2983</v>
      </c>
      <c r="F110" s="146"/>
      <c r="G110" s="146"/>
      <c r="H110" s="145">
        <v>567</v>
      </c>
      <c r="I110" s="146"/>
      <c r="J110" s="146"/>
      <c r="K110" s="145">
        <v>12</v>
      </c>
      <c r="L110" s="146"/>
      <c r="M110" s="254"/>
      <c r="N110" s="140">
        <f t="shared" si="56"/>
        <v>7864</v>
      </c>
      <c r="O110" s="96"/>
      <c r="P110" s="88"/>
      <c r="Q110" s="88"/>
      <c r="R110" s="84"/>
      <c r="S110" s="88"/>
      <c r="T110" s="88"/>
      <c r="U110" s="84"/>
      <c r="V110" s="84"/>
      <c r="W110" s="84"/>
      <c r="X110" s="84"/>
      <c r="Y110" s="84"/>
      <c r="Z110" s="84"/>
    </row>
    <row r="111" spans="1:26" x14ac:dyDescent="0.2">
      <c r="A111" s="126" t="s">
        <v>105</v>
      </c>
      <c r="B111" s="145">
        <v>4769</v>
      </c>
      <c r="C111" s="146"/>
      <c r="D111" s="146"/>
      <c r="E111" s="145">
        <v>2692</v>
      </c>
      <c r="F111" s="146"/>
      <c r="G111" s="146"/>
      <c r="H111" s="145">
        <v>590</v>
      </c>
      <c r="I111" s="146"/>
      <c r="J111" s="146"/>
      <c r="K111" s="145">
        <v>14</v>
      </c>
      <c r="L111" s="146"/>
      <c r="M111" s="254"/>
      <c r="N111" s="140">
        <f t="shared" si="56"/>
        <v>8065</v>
      </c>
      <c r="O111" s="96"/>
      <c r="P111" s="88"/>
      <c r="Q111" s="88"/>
      <c r="R111" s="84"/>
      <c r="S111" s="88"/>
      <c r="T111" s="88"/>
      <c r="U111" s="84"/>
      <c r="V111" s="84"/>
      <c r="W111" s="84"/>
      <c r="X111" s="84"/>
      <c r="Y111" s="84"/>
      <c r="Z111" s="84"/>
    </row>
    <row r="112" spans="1:26" x14ac:dyDescent="0.2">
      <c r="A112" s="126" t="s">
        <v>106</v>
      </c>
      <c r="B112" s="145">
        <v>5660</v>
      </c>
      <c r="C112" s="146"/>
      <c r="D112" s="146"/>
      <c r="E112" s="145">
        <v>1976</v>
      </c>
      <c r="F112" s="146"/>
      <c r="G112" s="146"/>
      <c r="H112" s="145">
        <v>642</v>
      </c>
      <c r="I112" s="146"/>
      <c r="J112" s="146"/>
      <c r="K112" s="145">
        <v>37</v>
      </c>
      <c r="L112" s="146"/>
      <c r="M112" s="254"/>
      <c r="N112" s="140">
        <f t="shared" si="56"/>
        <v>8315</v>
      </c>
      <c r="O112" s="96"/>
      <c r="P112" s="88"/>
      <c r="Q112" s="88"/>
      <c r="R112" s="84"/>
      <c r="S112" s="88"/>
      <c r="T112" s="88"/>
      <c r="U112" s="84"/>
      <c r="V112" s="84"/>
      <c r="W112" s="84"/>
      <c r="X112" s="84"/>
      <c r="Y112" s="84"/>
      <c r="Z112" s="84"/>
    </row>
    <row r="113" spans="1:26" x14ac:dyDescent="0.2">
      <c r="A113" s="126" t="s">
        <v>107</v>
      </c>
      <c r="B113" s="145">
        <v>4725</v>
      </c>
      <c r="C113" s="146"/>
      <c r="D113" s="146"/>
      <c r="E113" s="145">
        <v>2097</v>
      </c>
      <c r="F113" s="146"/>
      <c r="G113" s="146"/>
      <c r="H113" s="145">
        <v>301</v>
      </c>
      <c r="I113" s="146"/>
      <c r="J113" s="146"/>
      <c r="K113" s="145">
        <v>31</v>
      </c>
      <c r="L113" s="146"/>
      <c r="M113" s="254"/>
      <c r="N113" s="140">
        <f t="shared" si="56"/>
        <v>7154</v>
      </c>
      <c r="O113" s="96"/>
      <c r="P113" s="88"/>
      <c r="Q113" s="88"/>
      <c r="R113" s="84"/>
      <c r="S113" s="88"/>
      <c r="T113" s="88"/>
      <c r="U113" s="84"/>
      <c r="V113" s="84"/>
      <c r="W113" s="84"/>
      <c r="X113" s="84"/>
      <c r="Y113" s="84"/>
      <c r="Z113" s="84"/>
    </row>
    <row r="114" spans="1:26" x14ac:dyDescent="0.2">
      <c r="A114" s="126" t="s">
        <v>108</v>
      </c>
      <c r="B114" s="145">
        <v>4198</v>
      </c>
      <c r="C114" s="146"/>
      <c r="D114" s="146"/>
      <c r="E114" s="145">
        <v>2839</v>
      </c>
      <c r="F114" s="146"/>
      <c r="G114" s="146"/>
      <c r="H114" s="145">
        <v>324</v>
      </c>
      <c r="I114" s="146"/>
      <c r="J114" s="146"/>
      <c r="K114" s="145">
        <v>37</v>
      </c>
      <c r="L114" s="146"/>
      <c r="M114" s="254"/>
      <c r="N114" s="140">
        <f t="shared" si="56"/>
        <v>7398</v>
      </c>
      <c r="O114" s="96"/>
      <c r="P114" s="88"/>
      <c r="Q114" s="88"/>
      <c r="R114" s="84"/>
      <c r="S114" s="88"/>
      <c r="T114" s="88"/>
      <c r="U114" s="84"/>
      <c r="V114" s="84"/>
      <c r="W114" s="84"/>
      <c r="X114" s="84"/>
      <c r="Y114" s="84"/>
      <c r="Z114" s="84"/>
    </row>
    <row r="115" spans="1:26" x14ac:dyDescent="0.2">
      <c r="A115" s="133" t="s">
        <v>118</v>
      </c>
      <c r="B115" s="145">
        <v>3889</v>
      </c>
      <c r="C115" s="146"/>
      <c r="D115" s="254"/>
      <c r="E115" s="145">
        <v>3153</v>
      </c>
      <c r="F115" s="146"/>
      <c r="G115" s="254"/>
      <c r="H115" s="145">
        <v>312</v>
      </c>
      <c r="I115" s="146"/>
      <c r="J115" s="254"/>
      <c r="K115" s="145">
        <v>22</v>
      </c>
      <c r="L115" s="146"/>
      <c r="M115" s="254"/>
      <c r="N115" s="141">
        <f t="shared" si="56"/>
        <v>7376</v>
      </c>
      <c r="O115" s="96"/>
      <c r="P115" s="88"/>
      <c r="Q115" s="88"/>
      <c r="R115" s="84"/>
      <c r="S115" s="88"/>
      <c r="T115" s="88"/>
      <c r="U115" s="84"/>
      <c r="V115" s="84"/>
      <c r="W115" s="84"/>
      <c r="X115" s="84"/>
      <c r="Y115" s="84"/>
      <c r="Z115" s="84"/>
    </row>
    <row r="116" spans="1:26" ht="15.75" customHeight="1" thickBot="1" x14ac:dyDescent="0.25">
      <c r="A116" s="127" t="s">
        <v>67</v>
      </c>
      <c r="B116" s="143">
        <f>SUM(B95:D115)</f>
        <v>63301</v>
      </c>
      <c r="C116" s="144"/>
      <c r="D116" s="144"/>
      <c r="E116" s="143">
        <f t="shared" ref="E116" si="57">SUM(E95:G115)</f>
        <v>32140</v>
      </c>
      <c r="F116" s="144"/>
      <c r="G116" s="144"/>
      <c r="H116" s="143">
        <f t="shared" ref="H116" si="58">SUM(H95:J115)</f>
        <v>5085</v>
      </c>
      <c r="I116" s="144"/>
      <c r="J116" s="144"/>
      <c r="K116" s="143">
        <f t="shared" ref="K116" si="59">SUM(K95:M115)</f>
        <v>211</v>
      </c>
      <c r="L116" s="144"/>
      <c r="M116" s="144"/>
      <c r="N116" s="142">
        <f t="shared" si="56"/>
        <v>100737</v>
      </c>
      <c r="O116" s="96"/>
      <c r="P116" s="123"/>
      <c r="Q116" s="123"/>
      <c r="R116" s="84"/>
      <c r="S116" s="123"/>
      <c r="T116" s="123"/>
      <c r="U116" s="84"/>
      <c r="V116" s="84"/>
      <c r="W116" s="84"/>
      <c r="X116" s="84"/>
      <c r="Y116" s="84"/>
      <c r="Z116" s="84"/>
    </row>
    <row r="117" spans="1:26" x14ac:dyDescent="0.2">
      <c r="A117" s="62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131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x14ac:dyDescent="0.2">
      <c r="A118" s="252" t="s">
        <v>109</v>
      </c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139"/>
      <c r="P118" s="139"/>
      <c r="Q118" s="139"/>
      <c r="R118" s="85"/>
      <c r="S118" s="85"/>
      <c r="T118" s="85"/>
      <c r="U118" s="85"/>
      <c r="V118" s="85"/>
      <c r="W118" s="85"/>
      <c r="X118" s="85"/>
      <c r="Y118" s="85"/>
      <c r="Z118" s="85"/>
    </row>
  </sheetData>
  <mergeCells count="172">
    <mergeCell ref="A118:N118"/>
    <mergeCell ref="I4:J4"/>
    <mergeCell ref="B115:D115"/>
    <mergeCell ref="E115:G115"/>
    <mergeCell ref="H115:J115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E116:G116"/>
    <mergeCell ref="E106:G106"/>
    <mergeCell ref="E107:G107"/>
    <mergeCell ref="E108:G108"/>
    <mergeCell ref="E109:G109"/>
    <mergeCell ref="E110:G110"/>
    <mergeCell ref="E111:G111"/>
    <mergeCell ref="E112:G112"/>
    <mergeCell ref="E113:G113"/>
    <mergeCell ref="E114:G114"/>
    <mergeCell ref="E97:G97"/>
    <mergeCell ref="E98:G98"/>
    <mergeCell ref="E99:G99"/>
    <mergeCell ref="E100:G100"/>
    <mergeCell ref="E101:G101"/>
    <mergeCell ref="E102:G102"/>
    <mergeCell ref="E103:G103"/>
    <mergeCell ref="E104:G104"/>
    <mergeCell ref="E105:G105"/>
    <mergeCell ref="H97:J97"/>
    <mergeCell ref="H98:J98"/>
    <mergeCell ref="H99:J99"/>
    <mergeCell ref="H100:J100"/>
    <mergeCell ref="H101:J101"/>
    <mergeCell ref="H102:J102"/>
    <mergeCell ref="H113:J113"/>
    <mergeCell ref="H114:J114"/>
    <mergeCell ref="H116:J116"/>
    <mergeCell ref="H103:J103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A69:N69"/>
    <mergeCell ref="H112:J112"/>
    <mergeCell ref="M74:N74"/>
    <mergeCell ref="M75:N75"/>
    <mergeCell ref="M72:N72"/>
    <mergeCell ref="M73:N73"/>
    <mergeCell ref="A72:B72"/>
    <mergeCell ref="D72:E72"/>
    <mergeCell ref="J72:L72"/>
    <mergeCell ref="M70:N70"/>
    <mergeCell ref="M71:N71"/>
    <mergeCell ref="A71:B71"/>
    <mergeCell ref="A70:B70"/>
    <mergeCell ref="D70:E70"/>
    <mergeCell ref="D71:E71"/>
    <mergeCell ref="J70:L70"/>
    <mergeCell ref="J71:L71"/>
    <mergeCell ref="A83:B83"/>
    <mergeCell ref="D83:E83"/>
    <mergeCell ref="M80:N80"/>
    <mergeCell ref="M81:N81"/>
    <mergeCell ref="M82:N82"/>
    <mergeCell ref="A80:B80"/>
    <mergeCell ref="A81:B81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A82:B82"/>
    <mergeCell ref="D80:E80"/>
    <mergeCell ref="D81:E81"/>
    <mergeCell ref="D82:E82"/>
    <mergeCell ref="G87:I87"/>
    <mergeCell ref="E86:F86"/>
    <mergeCell ref="C85:D85"/>
    <mergeCell ref="C86:D86"/>
    <mergeCell ref="J85:K85"/>
    <mergeCell ref="J86:K86"/>
    <mergeCell ref="G85:I85"/>
    <mergeCell ref="G86:I86"/>
    <mergeCell ref="L85:N85"/>
    <mergeCell ref="E85:F85"/>
    <mergeCell ref="L86:N86"/>
    <mergeCell ref="B96:D96"/>
    <mergeCell ref="E89:F89"/>
    <mergeCell ref="C89:D89"/>
    <mergeCell ref="J89:K89"/>
    <mergeCell ref="G89:I89"/>
    <mergeCell ref="E88:F88"/>
    <mergeCell ref="C88:D88"/>
    <mergeCell ref="J88:K88"/>
    <mergeCell ref="G88:I88"/>
    <mergeCell ref="H93:J94"/>
    <mergeCell ref="H95:J95"/>
    <mergeCell ref="H96:J96"/>
    <mergeCell ref="E93:G94"/>
    <mergeCell ref="E95:G95"/>
    <mergeCell ref="E96:G96"/>
    <mergeCell ref="N93:N94"/>
    <mergeCell ref="K93:M94"/>
    <mergeCell ref="A73:B73"/>
    <mergeCell ref="D73:E73"/>
    <mergeCell ref="D74:E74"/>
    <mergeCell ref="D75:E75"/>
    <mergeCell ref="J73:L73"/>
    <mergeCell ref="J74:L74"/>
    <mergeCell ref="J75:L75"/>
    <mergeCell ref="A78:B78"/>
    <mergeCell ref="A79:B79"/>
    <mergeCell ref="D78:E78"/>
    <mergeCell ref="D79:E79"/>
    <mergeCell ref="A75:B75"/>
    <mergeCell ref="A74:B74"/>
    <mergeCell ref="A93:A94"/>
    <mergeCell ref="A92:N92"/>
    <mergeCell ref="E90:F90"/>
    <mergeCell ref="C90:D90"/>
    <mergeCell ref="J90:K90"/>
    <mergeCell ref="G90:I90"/>
    <mergeCell ref="B93:D94"/>
    <mergeCell ref="B95:D95"/>
    <mergeCell ref="E87:F87"/>
    <mergeCell ref="C87:D87"/>
    <mergeCell ref="J87:K87"/>
    <mergeCell ref="B116:D116"/>
    <mergeCell ref="B114:D114"/>
    <mergeCell ref="B110:D110"/>
    <mergeCell ref="B111:D111"/>
    <mergeCell ref="B99:D99"/>
    <mergeCell ref="B97:D97"/>
    <mergeCell ref="B98:D98"/>
    <mergeCell ref="L87:N87"/>
    <mergeCell ref="L88:N88"/>
    <mergeCell ref="L89:N89"/>
    <mergeCell ref="L90:N90"/>
    <mergeCell ref="K116:M116"/>
    <mergeCell ref="B100:D100"/>
    <mergeCell ref="B101:D101"/>
    <mergeCell ref="B102:D102"/>
    <mergeCell ref="B103:D103"/>
    <mergeCell ref="B104:D104"/>
    <mergeCell ref="B105:D105"/>
    <mergeCell ref="B112:D112"/>
    <mergeCell ref="B113:D113"/>
    <mergeCell ref="B108:D108"/>
    <mergeCell ref="B109:D109"/>
    <mergeCell ref="B106:D106"/>
    <mergeCell ref="B107:D107"/>
  </mergeCells>
  <pageMargins left="0.59055118110236227" right="0.27559055118110237" top="0.39370078740157483" bottom="0.39370078740157483" header="0" footer="0"/>
  <pageSetup paperSize="9" scale="80" orientation="portrait" r:id="rId1"/>
  <ignoredErrors>
    <ignoredError sqref="J86:K8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54.5703125" bestFit="1" customWidth="1"/>
  </cols>
  <sheetData>
    <row r="1" spans="1:4" x14ac:dyDescent="0.25">
      <c r="A1" t="s">
        <v>119</v>
      </c>
    </row>
    <row r="2" spans="1:4" x14ac:dyDescent="0.25">
      <c r="B2" t="s">
        <v>120</v>
      </c>
      <c r="C2" t="s">
        <v>121</v>
      </c>
      <c r="D2" t="s">
        <v>67</v>
      </c>
    </row>
    <row r="3" spans="1:4" x14ac:dyDescent="0.25">
      <c r="A3" t="s">
        <v>122</v>
      </c>
      <c r="B3">
        <v>951</v>
      </c>
      <c r="C3">
        <v>915</v>
      </c>
      <c r="D3">
        <f>SUM(B3:C3)</f>
        <v>1866</v>
      </c>
    </row>
    <row r="4" spans="1:4" x14ac:dyDescent="0.25">
      <c r="A4" t="s">
        <v>123</v>
      </c>
      <c r="B4">
        <v>604</v>
      </c>
      <c r="C4">
        <v>524</v>
      </c>
      <c r="D4">
        <f>SUM(B4:C4)</f>
        <v>1128</v>
      </c>
    </row>
    <row r="5" spans="1:4" x14ac:dyDescent="0.25">
      <c r="A5" t="s">
        <v>124</v>
      </c>
      <c r="B5">
        <v>347</v>
      </c>
      <c r="C5">
        <v>391</v>
      </c>
      <c r="D5">
        <f>SUM(B5:C5)</f>
        <v>738</v>
      </c>
    </row>
    <row r="6" spans="1:4" x14ac:dyDescent="0.25">
      <c r="A6" t="s">
        <v>125</v>
      </c>
      <c r="B6">
        <v>581</v>
      </c>
      <c r="C6">
        <v>711</v>
      </c>
      <c r="D6">
        <f>SUM(B6:C6)</f>
        <v>1292</v>
      </c>
    </row>
    <row r="7" spans="1:4" x14ac:dyDescent="0.25">
      <c r="A7" t="s">
        <v>126</v>
      </c>
      <c r="B7">
        <v>370</v>
      </c>
      <c r="C7">
        <v>204</v>
      </c>
      <c r="D7">
        <f>SUM(B7:C7)</f>
        <v>574</v>
      </c>
    </row>
    <row r="9" spans="1:4" x14ac:dyDescent="0.25">
      <c r="A9" t="s">
        <v>127</v>
      </c>
      <c r="B9">
        <v>776</v>
      </c>
      <c r="C9">
        <v>733</v>
      </c>
      <c r="D9">
        <f>SUM(B9:C9)</f>
        <v>1509</v>
      </c>
    </row>
    <row r="10" spans="1:4" x14ac:dyDescent="0.25">
      <c r="A10" t="s">
        <v>128</v>
      </c>
      <c r="B10">
        <v>504</v>
      </c>
      <c r="C10">
        <v>455</v>
      </c>
      <c r="D10">
        <f>SUM(B10:C10)</f>
        <v>959</v>
      </c>
    </row>
    <row r="11" spans="1:4" x14ac:dyDescent="0.25">
      <c r="A11" t="s">
        <v>129</v>
      </c>
      <c r="B11">
        <v>272</v>
      </c>
      <c r="C11">
        <v>278</v>
      </c>
      <c r="D11">
        <f>SUM(B11:C11)</f>
        <v>550</v>
      </c>
    </row>
    <row r="12" spans="1:4" x14ac:dyDescent="0.25">
      <c r="A12" t="s">
        <v>131</v>
      </c>
      <c r="B12">
        <v>424</v>
      </c>
      <c r="C12">
        <v>545</v>
      </c>
      <c r="D12">
        <f>SUM(B12:C12)</f>
        <v>969</v>
      </c>
    </row>
    <row r="13" spans="1:4" x14ac:dyDescent="0.25">
      <c r="A13" t="s">
        <v>130</v>
      </c>
      <c r="B13">
        <v>352</v>
      </c>
      <c r="C13">
        <v>188</v>
      </c>
      <c r="D13">
        <f>SUM(B13:C13)</f>
        <v>540</v>
      </c>
    </row>
    <row r="15" spans="1:4" x14ac:dyDescent="0.25">
      <c r="A15" t="s">
        <v>132</v>
      </c>
      <c r="B15">
        <v>14</v>
      </c>
      <c r="C15">
        <v>23</v>
      </c>
      <c r="D15">
        <f>SUM(B15:C15)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28.02.2013</vt:lpstr>
      <vt:lpstr>Ek Yer.Sayılar</vt:lpstr>
      <vt:lpstr>'28.02.2013'!Yazdırma_Alanı</vt:lpstr>
      <vt:lpstr>'28.02.2013'!Yazdırma_Başlıkları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2013-10-31T09:14:08Z</cp:lastPrinted>
  <dcterms:created xsi:type="dcterms:W3CDTF">2013-02-01T08:03:01Z</dcterms:created>
  <dcterms:modified xsi:type="dcterms:W3CDTF">2016-02-08T08:29:22Z</dcterms:modified>
</cp:coreProperties>
</file>